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neilareaagencyonaging.sharepoint.com/sites/AgeGuide/Shared Documents/General/RFPs &amp; Renewals/FY27 RFP IIIE Will/Updated docs/"/>
    </mc:Choice>
  </mc:AlternateContent>
  <xr:revisionPtr revIDLastSave="134" documentId="8_{FEBC87F8-A186-4F55-BDA6-73C488B4B9F8}" xr6:coauthVersionLast="47" xr6:coauthVersionMax="47" xr10:uidLastSave="{CFE2AF3E-DB74-46D3-B32B-6C845E7C68EF}"/>
  <bookViews>
    <workbookView xWindow="28680" yWindow="-120" windowWidth="29040" windowHeight="15720" tabRatio="912" firstSheet="13" activeTab="13" xr2:uid="{FD02662F-9B74-420E-AF1D-59BA3A58A7E4}"/>
  </bookViews>
  <sheets>
    <sheet name="Budget trans" sheetId="25" state="hidden" r:id="rId1"/>
    <sheet name="Signature Page" sheetId="39" state="hidden" r:id="rId2"/>
    <sheet name="Services" sheetId="3" state="hidden" r:id="rId3"/>
    <sheet name="Budget Cover" sheetId="24" state="hidden" r:id="rId4"/>
    <sheet name="Summaries" sheetId="33" state="hidden" r:id="rId5"/>
    <sheet name="NGA 1" sheetId="38" state="hidden" r:id="rId6"/>
    <sheet name="NGA 2" sheetId="49" state="hidden" r:id="rId7"/>
    <sheet name="NGA 3" sheetId="50" state="hidden" r:id="rId8"/>
    <sheet name="NGA 4" sheetId="51" state="hidden" r:id="rId9"/>
    <sheet name="NGA 5" sheetId="52" state="hidden" r:id="rId10"/>
    <sheet name="NGA 6" sheetId="53" state="hidden" r:id="rId11"/>
    <sheet name="NGA 7" sheetId="54" state="hidden" r:id="rId12"/>
    <sheet name="NGA 8" sheetId="55" state="hidden" r:id="rId13"/>
    <sheet name="COVER" sheetId="30" r:id="rId14"/>
    <sheet name="Budget" sheetId="5" r:id="rId15"/>
    <sheet name="Personnel" sheetId="6" r:id="rId16"/>
    <sheet name="Fringes" sheetId="7" r:id="rId17"/>
    <sheet name="Travel" sheetId="8" r:id="rId18"/>
    <sheet name="Equipment" sheetId="9" r:id="rId19"/>
    <sheet name="Food Costs" sheetId="20" r:id="rId20"/>
    <sheet name="Supplies" sheetId="10" r:id="rId21"/>
    <sheet name="Contractual Services" sheetId="11" r:id="rId22"/>
    <sheet name="Consultant" sheetId="22" r:id="rId23"/>
    <sheet name="Occupancy" sheetId="14" r:id="rId24"/>
    <sheet name="Telecommunication" sheetId="15" r:id="rId25"/>
    <sheet name="Training &amp; Education" sheetId="16" r:id="rId26"/>
    <sheet name="Miscellaneous" sheetId="17" r:id="rId27"/>
    <sheet name="Local Cash" sheetId="27" r:id="rId28"/>
    <sheet name="Percent of Budget" sheetId="48" r:id="rId29"/>
  </sheets>
  <definedNames>
    <definedName name="BudgetStarts">'Budget Cover'!$A$5</definedName>
    <definedName name="CFDA1">Budget!$D$2</definedName>
    <definedName name="CFDA2">Budget!$E$2</definedName>
    <definedName name="CFDA3">Budget!$F$2</definedName>
    <definedName name="CFDA4">Budget!$G$2</definedName>
    <definedName name="CFDA5">Budget!$H$2</definedName>
    <definedName name="CFDA6">Budget!$I$2</definedName>
    <definedName name="CFDA7">Budget!$J$2</definedName>
    <definedName name="CFDA8">Budget!$K$2</definedName>
    <definedName name="Expenses_End">Budget!$A$18</definedName>
    <definedName name="Expenses_Start">Budget!$A$7</definedName>
    <definedName name="Funding_Difference">Budget!$L$31</definedName>
    <definedName name="Funding_Difference1">Budget!$D$31</definedName>
    <definedName name="Funding_Difference2">Budget!$E$31</definedName>
    <definedName name="Funding_Difference3">Budget!$F$31</definedName>
    <definedName name="Funding_Difference4">Budget!$G$31</definedName>
    <definedName name="Funding_Difference5">Budget!$H$31</definedName>
    <definedName name="Funding_Difference6">Budget!$I$31</definedName>
    <definedName name="Funding_Difference7">Budget!$J$31</definedName>
    <definedName name="Funding_Difference8">Budget!$K$31</definedName>
    <definedName name="Funds_End">Budget!$A$27</definedName>
    <definedName name="Funds_Start">Budget!$A$23</definedName>
    <definedName name="Match1">Budget!$D$41</definedName>
    <definedName name="Match2">Budget!$E$41</definedName>
    <definedName name="Match3">Budget!$F$41</definedName>
    <definedName name="Match4">Budget!$G$41</definedName>
    <definedName name="Match5">Budget!$H$41</definedName>
    <definedName name="Match6">Budget!$I$41</definedName>
    <definedName name="Match7">Budget!$J$41</definedName>
    <definedName name="Match8">Budget!$K$41</definedName>
    <definedName name="Persons_Served1">Budget!$D$33</definedName>
    <definedName name="Persons_Served2">Budget!$E$33</definedName>
    <definedName name="Persons_Served3">Budget!$F$33</definedName>
    <definedName name="Persons_Served4">Budget!$G$33</definedName>
    <definedName name="Persons_Served5">Budget!$H$33</definedName>
    <definedName name="Persons_Served6">Budget!$I$33</definedName>
    <definedName name="Persons_Served7">Budget!$J$33</definedName>
    <definedName name="Persons_Served8">Budget!$K$33</definedName>
    <definedName name="_xlnm.Print_Area" localSheetId="1">'Signature Page'!$B$4:$N$43</definedName>
    <definedName name="Rate1">Budget!$D$37</definedName>
    <definedName name="Rate2">Budget!$E$37</definedName>
    <definedName name="Rate3">Budget!$F$37</definedName>
    <definedName name="Rate4">Budget!$G$37</definedName>
    <definedName name="Rate5">Budget!$H$37</definedName>
    <definedName name="Rate6">Budget!$I$37</definedName>
    <definedName name="Rate7">Budget!$J$37</definedName>
    <definedName name="Rate8">Budget!$K$37</definedName>
    <definedName name="Service1">Budget!$D$4</definedName>
    <definedName name="Service2">Budget!$E$4</definedName>
    <definedName name="Service3">Budget!$F$4</definedName>
    <definedName name="Service4">Budget!$G$4</definedName>
    <definedName name="Service5">Budget!$H$4</definedName>
    <definedName name="Service6">Budget!$I$4</definedName>
    <definedName name="Service7">Budget!$J$4</definedName>
    <definedName name="Service8">Budget!$K$4</definedName>
    <definedName name="Share1">Budget!$D$42</definedName>
    <definedName name="Share2">Budget!$E$42</definedName>
    <definedName name="Share3">Budget!$F$42</definedName>
    <definedName name="Share4">Budget!$G$42</definedName>
    <definedName name="Share5">Budget!$H$42</definedName>
    <definedName name="Share6">Budget!$I$42</definedName>
    <definedName name="Share7">Budget!$J$42</definedName>
    <definedName name="Share8">Budget!$K$42</definedName>
    <definedName name="Total_Expenditures">Budget!$L$20</definedName>
    <definedName name="Total_Expenditures1">Budget!$D$20</definedName>
    <definedName name="Total_Expenditures2">Budget!$E$20</definedName>
    <definedName name="Total_Expenditures3">Budget!$F$20</definedName>
    <definedName name="Total_Expenditures4">Budget!$G$20</definedName>
    <definedName name="Total_Expenditures5">Budget!$H$20</definedName>
    <definedName name="Total_Expenditures6">Budget!$I$20</definedName>
    <definedName name="Total_Expenditures7">Budget!$J$20</definedName>
    <definedName name="Total_Expenditures8">Budget!$K$20</definedName>
    <definedName name="Total_Funding">Budget!$L$29</definedName>
    <definedName name="Total_Funding1">Budget!$D$29</definedName>
    <definedName name="Total_Funding2">Budget!$E$29</definedName>
    <definedName name="Total_Funding3">Budget!$F$29</definedName>
    <definedName name="Total_Funding4">Budget!$G$29</definedName>
    <definedName name="Total_Funding5">Budget!$H$29</definedName>
    <definedName name="Total_Funding6">Budget!$I$29</definedName>
    <definedName name="Total_Funding7">Budget!$J$29</definedName>
    <definedName name="Total_Funding8">Budget!$K$29</definedName>
    <definedName name="Unit_Cost1">Budget!$D$39</definedName>
    <definedName name="Unit_Cost2">Budget!$E$39</definedName>
    <definedName name="Unit_Cost3">Budget!$F$39</definedName>
    <definedName name="Unit_Cost4">Budget!$G$39</definedName>
    <definedName name="Unit_Cost5">Budget!$H$39</definedName>
    <definedName name="Unit_Cost6">Budget!$I$39</definedName>
    <definedName name="Unit_Cost7">Budget!$J$39</definedName>
    <definedName name="Unit_Cost8">Budget!$K$39</definedName>
    <definedName name="Unit_Rate1">Budget!#REF!</definedName>
    <definedName name="Unit_Rate2">Budget!#REF!</definedName>
    <definedName name="Unit_Rate3">Budget!#REF!</definedName>
    <definedName name="Unit_Rate4">Budget!#REF!</definedName>
    <definedName name="Unit_Rate5">Budget!#REF!</definedName>
    <definedName name="Unit_Rate6">Budget!#REF!</definedName>
    <definedName name="Unit_Rate7">Budget!#REF!</definedName>
    <definedName name="Unit_Rate8">Budget!#REF!</definedName>
    <definedName name="Units1">Budget!$D$35</definedName>
    <definedName name="Units2">Budget!$E$35</definedName>
    <definedName name="Units3">Budget!$F$35</definedName>
    <definedName name="Units4">Budget!$G$35</definedName>
    <definedName name="Units5">Budget!$H$35</definedName>
    <definedName name="Units6">Budget!$I$35</definedName>
    <definedName name="Units7">Budget!$J$35</definedName>
    <definedName name="Units8">Budget!$K$35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8" l="1"/>
  <c r="D21" i="52"/>
  <c r="I2" i="51"/>
  <c r="E2" i="51"/>
  <c r="I2" i="49"/>
  <c r="I19" i="50"/>
  <c r="B11" i="49"/>
  <c r="B11" i="50"/>
  <c r="B11" i="51"/>
  <c r="B11" i="52"/>
  <c r="B11" i="53"/>
  <c r="B11" i="54"/>
  <c r="B11" i="55"/>
  <c r="B11" i="38"/>
  <c r="L14" i="5"/>
  <c r="H16" i="39" l="1"/>
  <c r="H15" i="39"/>
  <c r="A14" i="39"/>
  <c r="A13" i="39"/>
  <c r="A12" i="39"/>
  <c r="A11" i="39"/>
  <c r="E2" i="55"/>
  <c r="B2" i="55"/>
  <c r="I2" i="54"/>
  <c r="E2" i="54"/>
  <c r="B2" i="54"/>
  <c r="E2" i="53"/>
  <c r="I2" i="53"/>
  <c r="B2" i="53"/>
  <c r="E2" i="52"/>
  <c r="I2" i="52"/>
  <c r="B2" i="52"/>
  <c r="B2" i="51"/>
  <c r="E2" i="50"/>
  <c r="I2" i="50"/>
  <c r="B2" i="50"/>
  <c r="D14" i="48"/>
  <c r="D13" i="48"/>
  <c r="D12" i="48"/>
  <c r="D11" i="48"/>
  <c r="D15" i="48"/>
  <c r="D16" i="48"/>
  <c r="B16" i="48"/>
  <c r="B15" i="48"/>
  <c r="B14" i="48"/>
  <c r="B13" i="48"/>
  <c r="B12" i="48"/>
  <c r="B11" i="48"/>
  <c r="B10" i="48"/>
  <c r="B9" i="48"/>
  <c r="E2" i="17"/>
  <c r="F2" i="17"/>
  <c r="G2" i="17"/>
  <c r="H2" i="17"/>
  <c r="I2" i="17"/>
  <c r="J2" i="17"/>
  <c r="K2" i="17"/>
  <c r="D2" i="17"/>
  <c r="E2" i="16"/>
  <c r="F2" i="16"/>
  <c r="G2" i="16"/>
  <c r="H2" i="16"/>
  <c r="I2" i="16"/>
  <c r="J2" i="16"/>
  <c r="K2" i="16"/>
  <c r="D2" i="16"/>
  <c r="E2" i="15"/>
  <c r="F2" i="15"/>
  <c r="G2" i="15"/>
  <c r="H2" i="15"/>
  <c r="I2" i="15"/>
  <c r="J2" i="15"/>
  <c r="K2" i="15"/>
  <c r="D2" i="15"/>
  <c r="E2" i="14"/>
  <c r="F2" i="14"/>
  <c r="G2" i="14"/>
  <c r="H2" i="14"/>
  <c r="I2" i="14"/>
  <c r="J2" i="14"/>
  <c r="K2" i="14"/>
  <c r="D2" i="14"/>
  <c r="E2" i="22"/>
  <c r="F2" i="22"/>
  <c r="G2" i="22"/>
  <c r="H2" i="22"/>
  <c r="I2" i="22"/>
  <c r="J2" i="22"/>
  <c r="K2" i="22"/>
  <c r="D2" i="22"/>
  <c r="E2" i="11"/>
  <c r="F2" i="11"/>
  <c r="G2" i="11"/>
  <c r="H2" i="11"/>
  <c r="I2" i="11"/>
  <c r="J2" i="11"/>
  <c r="K2" i="11"/>
  <c r="D2" i="11"/>
  <c r="E2" i="10"/>
  <c r="F2" i="10"/>
  <c r="G2" i="10"/>
  <c r="H2" i="10"/>
  <c r="I2" i="10"/>
  <c r="J2" i="10"/>
  <c r="K2" i="10"/>
  <c r="D2" i="10"/>
  <c r="E2" i="20"/>
  <c r="F2" i="20"/>
  <c r="G2" i="20"/>
  <c r="H2" i="20"/>
  <c r="I2" i="20"/>
  <c r="J2" i="20"/>
  <c r="K2" i="20"/>
  <c r="D2" i="20"/>
  <c r="E2" i="9"/>
  <c r="F2" i="9"/>
  <c r="G2" i="9"/>
  <c r="H2" i="9"/>
  <c r="I2" i="9"/>
  <c r="J2" i="9"/>
  <c r="K2" i="9"/>
  <c r="D2" i="9"/>
  <c r="E2" i="8"/>
  <c r="F2" i="8"/>
  <c r="G2" i="8"/>
  <c r="H2" i="8"/>
  <c r="I2" i="8"/>
  <c r="J2" i="8"/>
  <c r="K2" i="8"/>
  <c r="D2" i="8"/>
  <c r="E2" i="7"/>
  <c r="F2" i="7"/>
  <c r="G2" i="7"/>
  <c r="H2" i="7"/>
  <c r="I2" i="7"/>
  <c r="J2" i="7"/>
  <c r="K2" i="7"/>
  <c r="D2" i="7"/>
  <c r="E2" i="6"/>
  <c r="F2" i="6"/>
  <c r="G2" i="6"/>
  <c r="H2" i="6"/>
  <c r="I2" i="6"/>
  <c r="J2" i="6"/>
  <c r="K2" i="6"/>
  <c r="D2" i="6"/>
  <c r="E2" i="49" l="1"/>
  <c r="B2" i="49"/>
  <c r="E2" i="38"/>
  <c r="B2" i="38"/>
  <c r="C16" i="48"/>
  <c r="C15" i="48"/>
  <c r="C14" i="48"/>
  <c r="C13" i="48"/>
  <c r="C12" i="48"/>
  <c r="C11" i="48"/>
  <c r="C10" i="48"/>
  <c r="D10" i="48" s="1"/>
  <c r="D23" i="38"/>
  <c r="C37" i="39"/>
  <c r="C38" i="39"/>
  <c r="I23" i="55"/>
  <c r="I21" i="55"/>
  <c r="I20" i="55"/>
  <c r="D27" i="55"/>
  <c r="D23" i="55"/>
  <c r="D19" i="55"/>
  <c r="I6" i="55"/>
  <c r="H6" i="55"/>
  <c r="B6" i="55"/>
  <c r="I6" i="54"/>
  <c r="H6" i="54"/>
  <c r="I6" i="53"/>
  <c r="H6" i="53"/>
  <c r="I6" i="52"/>
  <c r="H6" i="52"/>
  <c r="I6" i="51"/>
  <c r="H6" i="51"/>
  <c r="I6" i="49"/>
  <c r="H6" i="49"/>
  <c r="I6" i="38"/>
  <c r="H6" i="38"/>
  <c r="I23" i="54"/>
  <c r="I21" i="54"/>
  <c r="I20" i="54"/>
  <c r="D27" i="54"/>
  <c r="D23" i="54"/>
  <c r="D19" i="54"/>
  <c r="B6" i="54"/>
  <c r="D19" i="53"/>
  <c r="I23" i="53"/>
  <c r="I21" i="53"/>
  <c r="I20" i="53"/>
  <c r="D27" i="53"/>
  <c r="D23" i="53"/>
  <c r="B6" i="53"/>
  <c r="I23" i="52"/>
  <c r="I21" i="52"/>
  <c r="I20" i="52"/>
  <c r="D23" i="52"/>
  <c r="D19" i="52"/>
  <c r="B6" i="52"/>
  <c r="I23" i="51"/>
  <c r="I21" i="51"/>
  <c r="I20" i="51"/>
  <c r="D23" i="51"/>
  <c r="D19" i="51"/>
  <c r="B6" i="51"/>
  <c r="B6" i="50"/>
  <c r="I23" i="50"/>
  <c r="I21" i="50"/>
  <c r="I20" i="50"/>
  <c r="D23" i="50"/>
  <c r="I6" i="50"/>
  <c r="H6" i="50"/>
  <c r="I23" i="49"/>
  <c r="I21" i="49"/>
  <c r="I20" i="49"/>
  <c r="B6" i="49"/>
  <c r="D23" i="49"/>
  <c r="B6" i="38"/>
  <c r="I23" i="38"/>
  <c r="I21" i="38"/>
  <c r="I20" i="38"/>
  <c r="C9" i="48"/>
  <c r="A16" i="48"/>
  <c r="A15" i="48"/>
  <c r="A14" i="48"/>
  <c r="A13" i="48"/>
  <c r="A12" i="48"/>
  <c r="A11" i="48"/>
  <c r="A10" i="48"/>
  <c r="A9" i="48"/>
  <c r="C18" i="48" l="1"/>
  <c r="D18" i="48" s="1"/>
  <c r="E14" i="5"/>
  <c r="M21" i="33"/>
  <c r="M20" i="33"/>
  <c r="M19" i="33"/>
  <c r="M18" i="33"/>
  <c r="M17" i="33"/>
  <c r="M16" i="33"/>
  <c r="M15" i="33"/>
  <c r="L21" i="33"/>
  <c r="L20" i="33"/>
  <c r="L19" i="33"/>
  <c r="L18" i="33"/>
  <c r="L17" i="33"/>
  <c r="L16" i="33"/>
  <c r="L15" i="33"/>
  <c r="J21" i="33"/>
  <c r="J20" i="33"/>
  <c r="J19" i="33"/>
  <c r="J18" i="33"/>
  <c r="J17" i="33"/>
  <c r="J16" i="33"/>
  <c r="J15" i="33"/>
  <c r="H22" i="33"/>
  <c r="H21" i="33"/>
  <c r="H20" i="33"/>
  <c r="H19" i="33"/>
  <c r="H18" i="33"/>
  <c r="H17" i="33"/>
  <c r="H16" i="33"/>
  <c r="H15" i="33"/>
  <c r="G22" i="33"/>
  <c r="G21" i="33"/>
  <c r="G18" i="33"/>
  <c r="G17" i="33"/>
  <c r="G16" i="33"/>
  <c r="G20" i="33"/>
  <c r="G19" i="33"/>
  <c r="G15" i="33"/>
  <c r="C22" i="33"/>
  <c r="B22" i="33" s="1"/>
  <c r="C21" i="33"/>
  <c r="B21" i="33" s="1"/>
  <c r="C20" i="33"/>
  <c r="B20" i="33" s="1"/>
  <c r="C19" i="33"/>
  <c r="B19" i="33" s="1"/>
  <c r="C18" i="33"/>
  <c r="B18" i="33" s="1"/>
  <c r="C17" i="33"/>
  <c r="B17" i="33" s="1"/>
  <c r="C16" i="33"/>
  <c r="B16" i="33" s="1"/>
  <c r="C15" i="33"/>
  <c r="B15" i="33" s="1"/>
  <c r="N16" i="33" l="1"/>
  <c r="N20" i="33"/>
  <c r="N21" i="33"/>
  <c r="N18" i="33"/>
  <c r="N17" i="33"/>
  <c r="N19" i="33"/>
  <c r="N15" i="33"/>
  <c r="A22" i="33"/>
  <c r="A21" i="33"/>
  <c r="A20" i="33"/>
  <c r="A19" i="33"/>
  <c r="A18" i="33"/>
  <c r="A17" i="33"/>
  <c r="A16" i="33"/>
  <c r="A15" i="33"/>
  <c r="B11" i="33"/>
  <c r="B10" i="33"/>
  <c r="B9" i="33"/>
  <c r="B8" i="33"/>
  <c r="B7" i="33"/>
  <c r="F10" i="5" l="1"/>
  <c r="E15" i="5"/>
  <c r="F4" i="9"/>
  <c r="L24" i="5" l="1"/>
  <c r="J2" i="5"/>
  <c r="B21" i="27"/>
  <c r="B3" i="5" l="1"/>
  <c r="F8" i="24" l="1"/>
  <c r="F9" i="24"/>
  <c r="F5" i="24"/>
  <c r="B2" i="24"/>
  <c r="B1" i="24"/>
  <c r="D47" i="17"/>
  <c r="D4" i="22"/>
  <c r="E37" i="5"/>
  <c r="F37" i="5"/>
  <c r="G37" i="5"/>
  <c r="H37" i="5"/>
  <c r="I37" i="5"/>
  <c r="J37" i="5"/>
  <c r="K37" i="5"/>
  <c r="D37" i="5"/>
  <c r="E48" i="17"/>
  <c r="F48" i="17"/>
  <c r="G48" i="17"/>
  <c r="H48" i="17"/>
  <c r="I48" i="17"/>
  <c r="J48" i="17"/>
  <c r="K48" i="17"/>
  <c r="D48" i="17"/>
  <c r="E47" i="17"/>
  <c r="F47" i="17"/>
  <c r="G47" i="17"/>
  <c r="H47" i="17"/>
  <c r="I47" i="17"/>
  <c r="J47" i="17"/>
  <c r="K47" i="17"/>
  <c r="E48" i="16"/>
  <c r="F48" i="16"/>
  <c r="G48" i="16"/>
  <c r="H48" i="16"/>
  <c r="I48" i="16"/>
  <c r="J48" i="16"/>
  <c r="K48" i="16"/>
  <c r="D48" i="16"/>
  <c r="E47" i="16"/>
  <c r="F47" i="16"/>
  <c r="G47" i="16"/>
  <c r="H47" i="16"/>
  <c r="I47" i="16"/>
  <c r="J47" i="16"/>
  <c r="K47" i="16"/>
  <c r="D47" i="16"/>
  <c r="E48" i="15"/>
  <c r="F48" i="15"/>
  <c r="G48" i="15"/>
  <c r="H48" i="15"/>
  <c r="I48" i="15"/>
  <c r="J48" i="15"/>
  <c r="K48" i="15"/>
  <c r="D48" i="15"/>
  <c r="E47" i="15"/>
  <c r="F47" i="15"/>
  <c r="G47" i="15"/>
  <c r="H47" i="15"/>
  <c r="I47" i="15"/>
  <c r="J47" i="15"/>
  <c r="K47" i="15"/>
  <c r="D47" i="15"/>
  <c r="E48" i="14"/>
  <c r="F48" i="14"/>
  <c r="G48" i="14"/>
  <c r="H48" i="14"/>
  <c r="I48" i="14"/>
  <c r="J48" i="14"/>
  <c r="K48" i="14"/>
  <c r="L48" i="14"/>
  <c r="D48" i="14"/>
  <c r="E47" i="14"/>
  <c r="F47" i="14"/>
  <c r="G47" i="14"/>
  <c r="H47" i="14"/>
  <c r="I47" i="14"/>
  <c r="J47" i="14"/>
  <c r="K47" i="14"/>
  <c r="D47" i="14"/>
  <c r="E48" i="22"/>
  <c r="F48" i="22"/>
  <c r="G48" i="22"/>
  <c r="H48" i="22"/>
  <c r="I48" i="22"/>
  <c r="J48" i="22"/>
  <c r="K48" i="22"/>
  <c r="D48" i="22"/>
  <c r="E47" i="22"/>
  <c r="F47" i="22"/>
  <c r="G47" i="22"/>
  <c r="H47" i="22"/>
  <c r="I47" i="22"/>
  <c r="J47" i="22"/>
  <c r="K47" i="22"/>
  <c r="D47" i="22"/>
  <c r="E48" i="11"/>
  <c r="F48" i="11"/>
  <c r="G48" i="11"/>
  <c r="H48" i="11"/>
  <c r="I48" i="11"/>
  <c r="J48" i="11"/>
  <c r="K48" i="11"/>
  <c r="D48" i="11"/>
  <c r="E47" i="11"/>
  <c r="F47" i="11"/>
  <c r="G47" i="11"/>
  <c r="H47" i="11"/>
  <c r="I47" i="11"/>
  <c r="J47" i="11"/>
  <c r="K47" i="11"/>
  <c r="D47" i="11"/>
  <c r="E48" i="10"/>
  <c r="F48" i="10"/>
  <c r="G48" i="10"/>
  <c r="H48" i="10"/>
  <c r="I48" i="10"/>
  <c r="J48" i="10"/>
  <c r="K48" i="10"/>
  <c r="D48" i="10"/>
  <c r="E47" i="10"/>
  <c r="F47" i="10"/>
  <c r="G47" i="10"/>
  <c r="H47" i="10"/>
  <c r="I47" i="10"/>
  <c r="J47" i="10"/>
  <c r="K47" i="10"/>
  <c r="D47" i="10"/>
  <c r="E48" i="20"/>
  <c r="F48" i="20"/>
  <c r="G48" i="20"/>
  <c r="H48" i="20"/>
  <c r="I48" i="20"/>
  <c r="J48" i="20"/>
  <c r="K48" i="20"/>
  <c r="D48" i="20"/>
  <c r="D11" i="5" s="1"/>
  <c r="E47" i="20"/>
  <c r="F47" i="20"/>
  <c r="G47" i="20"/>
  <c r="H47" i="20"/>
  <c r="I47" i="20"/>
  <c r="J47" i="20"/>
  <c r="K47" i="20"/>
  <c r="D47" i="20"/>
  <c r="E48" i="9"/>
  <c r="F48" i="9"/>
  <c r="G48" i="9"/>
  <c r="H48" i="9"/>
  <c r="I48" i="9"/>
  <c r="J48" i="9"/>
  <c r="K48" i="9"/>
  <c r="D48" i="9"/>
  <c r="E47" i="9"/>
  <c r="F47" i="9"/>
  <c r="G47" i="9"/>
  <c r="H47" i="9"/>
  <c r="I47" i="9"/>
  <c r="J47" i="9"/>
  <c r="K47" i="9"/>
  <c r="D47" i="9"/>
  <c r="E48" i="8"/>
  <c r="F48" i="8"/>
  <c r="G48" i="8"/>
  <c r="H48" i="8"/>
  <c r="I48" i="8"/>
  <c r="J48" i="8"/>
  <c r="K48" i="8"/>
  <c r="D48" i="8"/>
  <c r="E47" i="8"/>
  <c r="F47" i="8"/>
  <c r="G47" i="8"/>
  <c r="H47" i="8"/>
  <c r="I47" i="8"/>
  <c r="J47" i="8"/>
  <c r="K47" i="8"/>
  <c r="D47" i="8"/>
  <c r="E48" i="7"/>
  <c r="F48" i="7"/>
  <c r="G48" i="7"/>
  <c r="H48" i="7"/>
  <c r="I48" i="7"/>
  <c r="J48" i="7"/>
  <c r="K48" i="7"/>
  <c r="D48" i="7"/>
  <c r="E47" i="7"/>
  <c r="F47" i="7"/>
  <c r="G47" i="7"/>
  <c r="H47" i="7"/>
  <c r="I47" i="7"/>
  <c r="J47" i="7"/>
  <c r="K47" i="7"/>
  <c r="D47" i="7"/>
  <c r="D27" i="38" l="1"/>
  <c r="D48" i="5"/>
  <c r="D50" i="5" s="1"/>
  <c r="D47" i="5"/>
  <c r="D49" i="5" s="1"/>
  <c r="E48" i="6"/>
  <c r="F48" i="6"/>
  <c r="G48" i="6"/>
  <c r="H48" i="6"/>
  <c r="I48" i="6"/>
  <c r="J48" i="6"/>
  <c r="K48" i="6"/>
  <c r="D48" i="6"/>
  <c r="D7" i="5" s="1"/>
  <c r="E47" i="6"/>
  <c r="F47" i="6"/>
  <c r="F25" i="5" s="1"/>
  <c r="I24" i="50" s="1"/>
  <c r="I25" i="50" s="1"/>
  <c r="G47" i="6"/>
  <c r="G25" i="5" s="1"/>
  <c r="I24" i="51" s="1"/>
  <c r="I25" i="51" s="1"/>
  <c r="H47" i="6"/>
  <c r="H25" i="5" s="1"/>
  <c r="I47" i="6"/>
  <c r="I25" i="5" s="1"/>
  <c r="J47" i="6"/>
  <c r="J25" i="5" s="1"/>
  <c r="K47" i="6"/>
  <c r="K25" i="5" s="1"/>
  <c r="D47" i="6"/>
  <c r="M10" i="8"/>
  <c r="M11" i="8"/>
  <c r="M12" i="8"/>
  <c r="M13" i="8"/>
  <c r="M14" i="8"/>
  <c r="M15" i="8"/>
  <c r="M16" i="8"/>
  <c r="M10" i="20"/>
  <c r="M11" i="20"/>
  <c r="M12" i="20"/>
  <c r="M13" i="20"/>
  <c r="M14" i="20"/>
  <c r="M15" i="20"/>
  <c r="M16" i="20"/>
  <c r="M10" i="10"/>
  <c r="M11" i="10"/>
  <c r="M12" i="10"/>
  <c r="M13" i="10"/>
  <c r="M14" i="10"/>
  <c r="M15" i="10"/>
  <c r="M16" i="10"/>
  <c r="M11" i="11"/>
  <c r="M12" i="11"/>
  <c r="M13" i="11"/>
  <c r="M14" i="11"/>
  <c r="M10" i="11"/>
  <c r="M15" i="11"/>
  <c r="M16" i="11"/>
  <c r="M10" i="22"/>
  <c r="M11" i="22"/>
  <c r="M12" i="22"/>
  <c r="M13" i="22"/>
  <c r="M14" i="22"/>
  <c r="M15" i="22"/>
  <c r="M16" i="22"/>
  <c r="M10" i="17"/>
  <c r="M11" i="17"/>
  <c r="M12" i="17"/>
  <c r="M13" i="17"/>
  <c r="M14" i="17"/>
  <c r="M15" i="17"/>
  <c r="M16" i="17"/>
  <c r="M10" i="16"/>
  <c r="M11" i="16"/>
  <c r="M12" i="16"/>
  <c r="M13" i="16"/>
  <c r="M14" i="16"/>
  <c r="M15" i="16"/>
  <c r="M16" i="16"/>
  <c r="M17" i="16"/>
  <c r="M10" i="14"/>
  <c r="M11" i="14"/>
  <c r="M12" i="14"/>
  <c r="M13" i="14"/>
  <c r="M14" i="14"/>
  <c r="M15" i="14"/>
  <c r="M16" i="14"/>
  <c r="M10" i="15"/>
  <c r="M11" i="15"/>
  <c r="M12" i="15"/>
  <c r="M13" i="15"/>
  <c r="M14" i="15"/>
  <c r="M15" i="15"/>
  <c r="M16" i="15"/>
  <c r="M10" i="9"/>
  <c r="M11" i="9"/>
  <c r="M12" i="9"/>
  <c r="M13" i="9"/>
  <c r="M14" i="9"/>
  <c r="M15" i="9"/>
  <c r="M16" i="9"/>
  <c r="M10" i="7"/>
  <c r="M11" i="7"/>
  <c r="M12" i="7"/>
  <c r="M13" i="7"/>
  <c r="M14" i="7"/>
  <c r="M15" i="7"/>
  <c r="M16" i="7"/>
  <c r="M10" i="6"/>
  <c r="M11" i="6"/>
  <c r="M12" i="6"/>
  <c r="M13" i="6"/>
  <c r="M14" i="6"/>
  <c r="M15" i="6"/>
  <c r="M16" i="6"/>
  <c r="Q12" i="24"/>
  <c r="Q11" i="24"/>
  <c r="Q10" i="24"/>
  <c r="Q9" i="24"/>
  <c r="Q8" i="24"/>
  <c r="Q7" i="24"/>
  <c r="Q6" i="24"/>
  <c r="O11" i="24"/>
  <c r="O10" i="24"/>
  <c r="O9" i="24"/>
  <c r="O8" i="24"/>
  <c r="O7" i="24"/>
  <c r="O6" i="24"/>
  <c r="O12" i="24"/>
  <c r="Q5" i="24"/>
  <c r="O5" i="24"/>
  <c r="C5" i="24"/>
  <c r="G5" i="25"/>
  <c r="L35" i="5"/>
  <c r="L22" i="33" s="1"/>
  <c r="L33" i="5"/>
  <c r="M22" i="33" s="1"/>
  <c r="L12" i="25"/>
  <c r="K12" i="25"/>
  <c r="H12" i="25"/>
  <c r="G12" i="25"/>
  <c r="E12" i="25"/>
  <c r="B12" i="25"/>
  <c r="L11" i="25"/>
  <c r="K11" i="25"/>
  <c r="H11" i="25"/>
  <c r="G11" i="25"/>
  <c r="E11" i="25"/>
  <c r="B11" i="25"/>
  <c r="L10" i="25"/>
  <c r="K10" i="25"/>
  <c r="H10" i="25"/>
  <c r="G10" i="25"/>
  <c r="E10" i="25"/>
  <c r="B10" i="25"/>
  <c r="L9" i="25"/>
  <c r="K9" i="25"/>
  <c r="H9" i="25"/>
  <c r="G9" i="25"/>
  <c r="E9" i="25"/>
  <c r="B9" i="25"/>
  <c r="L8" i="25"/>
  <c r="K8" i="25"/>
  <c r="H8" i="25"/>
  <c r="G8" i="25"/>
  <c r="E8" i="25"/>
  <c r="B8" i="25"/>
  <c r="L7" i="25"/>
  <c r="K7" i="25"/>
  <c r="H7" i="25"/>
  <c r="G7" i="25"/>
  <c r="E7" i="25"/>
  <c r="B7" i="25"/>
  <c r="L6" i="25"/>
  <c r="K6" i="25"/>
  <c r="H6" i="25"/>
  <c r="G6" i="25"/>
  <c r="E6" i="25"/>
  <c r="B6" i="25"/>
  <c r="L5" i="25"/>
  <c r="K5" i="25"/>
  <c r="H5" i="25"/>
  <c r="E5" i="25"/>
  <c r="B5" i="25"/>
  <c r="A2" i="25"/>
  <c r="H5" i="24"/>
  <c r="I5" i="24"/>
  <c r="H6" i="24"/>
  <c r="I6" i="24"/>
  <c r="H7" i="24"/>
  <c r="I7" i="24"/>
  <c r="H8" i="24"/>
  <c r="I8" i="24"/>
  <c r="H9" i="24"/>
  <c r="I9" i="24"/>
  <c r="H10" i="24"/>
  <c r="I10" i="24"/>
  <c r="H11" i="24"/>
  <c r="I11" i="24"/>
  <c r="H12" i="24"/>
  <c r="I12" i="24"/>
  <c r="I24" i="55" l="1"/>
  <c r="I25" i="55" s="1"/>
  <c r="I24" i="54"/>
  <c r="I25" i="54" s="1"/>
  <c r="I24" i="53"/>
  <c r="I25" i="53" s="1"/>
  <c r="I24" i="52"/>
  <c r="I25" i="52" s="1"/>
  <c r="N22" i="33"/>
  <c r="I22" i="33"/>
  <c r="I21" i="33"/>
  <c r="F21" i="33" s="1"/>
  <c r="I20" i="33"/>
  <c r="F20" i="33" s="1"/>
  <c r="I17" i="33"/>
  <c r="F17" i="33" s="1"/>
  <c r="I18" i="33"/>
  <c r="F18" i="33" s="1"/>
  <c r="I19" i="33"/>
  <c r="F19" i="33" s="1"/>
  <c r="E25" i="5"/>
  <c r="I24" i="49" s="1"/>
  <c r="I25" i="49" s="1"/>
  <c r="D25" i="5"/>
  <c r="I24" i="38" s="1"/>
  <c r="Q13" i="24"/>
  <c r="O13" i="24"/>
  <c r="E13" i="25"/>
  <c r="H13" i="25"/>
  <c r="G13" i="25"/>
  <c r="H13" i="24"/>
  <c r="I13" i="24"/>
  <c r="I25" i="38" l="1"/>
  <c r="I15" i="33"/>
  <c r="F15" i="33" s="1"/>
  <c r="I16" i="33"/>
  <c r="F16" i="33" s="1"/>
  <c r="F5" i="25"/>
  <c r="F7" i="24"/>
  <c r="F6" i="24"/>
  <c r="C12" i="24"/>
  <c r="C11" i="24"/>
  <c r="C10" i="24"/>
  <c r="C9" i="24"/>
  <c r="C8" i="24"/>
  <c r="C7" i="24"/>
  <c r="C6" i="24"/>
  <c r="F2" i="5" l="1"/>
  <c r="G2" i="5"/>
  <c r="H2" i="5"/>
  <c r="I2" i="5"/>
  <c r="K2" i="5"/>
  <c r="I2" i="55" s="1"/>
  <c r="D2" i="5"/>
  <c r="I2" i="38" s="1"/>
  <c r="E2" i="5"/>
  <c r="B11" i="24" l="1"/>
  <c r="A11" i="25"/>
  <c r="B12" i="24"/>
  <c r="A12" i="25"/>
  <c r="B10" i="24"/>
  <c r="A10" i="25"/>
  <c r="B9" i="24"/>
  <c r="A9" i="25"/>
  <c r="B8" i="24"/>
  <c r="A8" i="25"/>
  <c r="B7" i="24"/>
  <c r="A7" i="25"/>
  <c r="B6" i="24"/>
  <c r="A6" i="25"/>
  <c r="B5" i="24"/>
  <c r="A5" i="25"/>
  <c r="B48" i="20"/>
  <c r="B48" i="10"/>
  <c r="B48" i="14"/>
  <c r="K14" i="5" l="1"/>
  <c r="J14" i="5"/>
  <c r="I14" i="5"/>
  <c r="H14" i="5"/>
  <c r="G14" i="5"/>
  <c r="F14" i="5"/>
  <c r="D14" i="5"/>
  <c r="A48" i="22"/>
  <c r="M47" i="22"/>
  <c r="M46" i="22"/>
  <c r="M45" i="22"/>
  <c r="M44" i="22"/>
  <c r="M43" i="22"/>
  <c r="M42" i="22"/>
  <c r="M41" i="22"/>
  <c r="M40" i="22"/>
  <c r="M39" i="22"/>
  <c r="M38" i="22"/>
  <c r="M37" i="22"/>
  <c r="M36" i="22"/>
  <c r="M35" i="22"/>
  <c r="M34" i="22"/>
  <c r="M33" i="22"/>
  <c r="M32" i="22"/>
  <c r="M31" i="22"/>
  <c r="M30" i="22"/>
  <c r="M29" i="22"/>
  <c r="M28" i="22"/>
  <c r="M27" i="22"/>
  <c r="M26" i="22"/>
  <c r="M25" i="22"/>
  <c r="M24" i="22"/>
  <c r="M23" i="22"/>
  <c r="M22" i="22"/>
  <c r="M21" i="22"/>
  <c r="M20" i="22"/>
  <c r="M19" i="22"/>
  <c r="M18" i="22"/>
  <c r="M17" i="22"/>
  <c r="M9" i="22"/>
  <c r="M8" i="22"/>
  <c r="K4" i="22"/>
  <c r="J4" i="22"/>
  <c r="I4" i="22"/>
  <c r="H4" i="22"/>
  <c r="G4" i="22"/>
  <c r="F4" i="22"/>
  <c r="E4" i="22"/>
  <c r="B3" i="22"/>
  <c r="M48" i="22" l="1"/>
  <c r="J9" i="24"/>
  <c r="M9" i="25"/>
  <c r="M12" i="25"/>
  <c r="J12" i="24"/>
  <c r="M7" i="25"/>
  <c r="J7" i="24"/>
  <c r="M8" i="25"/>
  <c r="J8" i="24"/>
  <c r="M11" i="25"/>
  <c r="J11" i="24"/>
  <c r="M10" i="25"/>
  <c r="J10" i="24"/>
  <c r="M6" i="25"/>
  <c r="J6" i="24"/>
  <c r="M5" i="25"/>
  <c r="J5" i="24"/>
  <c r="L37" i="5"/>
  <c r="J13" i="24" l="1"/>
  <c r="M25" i="7"/>
  <c r="E4" i="6" l="1"/>
  <c r="F4" i="6"/>
  <c r="G4" i="6"/>
  <c r="H4" i="6"/>
  <c r="I4" i="6"/>
  <c r="E4" i="17"/>
  <c r="F4" i="17"/>
  <c r="G4" i="17"/>
  <c r="H4" i="17"/>
  <c r="I4" i="17"/>
  <c r="E4" i="16"/>
  <c r="F4" i="16"/>
  <c r="G4" i="16"/>
  <c r="H4" i="16"/>
  <c r="I4" i="16"/>
  <c r="E4" i="15"/>
  <c r="F4" i="15"/>
  <c r="G4" i="15"/>
  <c r="H4" i="15"/>
  <c r="I4" i="15"/>
  <c r="E4" i="14"/>
  <c r="F4" i="14"/>
  <c r="G4" i="14"/>
  <c r="H4" i="14"/>
  <c r="I4" i="14"/>
  <c r="E4" i="11"/>
  <c r="F4" i="11"/>
  <c r="G4" i="11"/>
  <c r="H4" i="11"/>
  <c r="I4" i="11"/>
  <c r="E4" i="10"/>
  <c r="F4" i="10"/>
  <c r="G4" i="10"/>
  <c r="H4" i="10"/>
  <c r="I4" i="10"/>
  <c r="E4" i="20"/>
  <c r="F4" i="20"/>
  <c r="G4" i="20"/>
  <c r="H4" i="20"/>
  <c r="I4" i="20"/>
  <c r="E4" i="9"/>
  <c r="G4" i="9"/>
  <c r="H4" i="9"/>
  <c r="I4" i="9"/>
  <c r="E4" i="8"/>
  <c r="F4" i="8"/>
  <c r="G4" i="8"/>
  <c r="H4" i="8"/>
  <c r="I4" i="8"/>
  <c r="E4" i="7"/>
  <c r="F4" i="7"/>
  <c r="G4" i="7"/>
  <c r="H4" i="7"/>
  <c r="I4" i="7"/>
  <c r="G5" i="24" l="1"/>
  <c r="M5" i="24" s="1"/>
  <c r="G12" i="24" l="1"/>
  <c r="M12" i="24" s="1"/>
  <c r="F12" i="25"/>
  <c r="G9" i="24"/>
  <c r="M9" i="24" s="1"/>
  <c r="F9" i="25"/>
  <c r="G8" i="24"/>
  <c r="M8" i="24" s="1"/>
  <c r="F8" i="25"/>
  <c r="G11" i="24"/>
  <c r="M11" i="24" s="1"/>
  <c r="F11" i="25"/>
  <c r="G7" i="24"/>
  <c r="M7" i="24" s="1"/>
  <c r="F7" i="25"/>
  <c r="G10" i="24"/>
  <c r="M10" i="24" s="1"/>
  <c r="F10" i="25"/>
  <c r="G6" i="24"/>
  <c r="M6" i="24" s="1"/>
  <c r="F6" i="25"/>
  <c r="L27" i="5"/>
  <c r="J22" i="33" s="1"/>
  <c r="F22" i="33" s="1"/>
  <c r="L25" i="5"/>
  <c r="L26" i="5"/>
  <c r="B23" i="27" s="1"/>
  <c r="B24" i="27" s="1"/>
  <c r="M47" i="6"/>
  <c r="M9" i="7"/>
  <c r="M17" i="7"/>
  <c r="M18" i="7"/>
  <c r="M19" i="7"/>
  <c r="M20" i="7"/>
  <c r="M21" i="7"/>
  <c r="M22" i="7"/>
  <c r="M23" i="7"/>
  <c r="M24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9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9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M37" i="9"/>
  <c r="M38" i="9"/>
  <c r="M39" i="9"/>
  <c r="M40" i="9"/>
  <c r="M41" i="9"/>
  <c r="M42" i="9"/>
  <c r="M43" i="9"/>
  <c r="M44" i="9"/>
  <c r="M45" i="9"/>
  <c r="M46" i="9"/>
  <c r="M47" i="9"/>
  <c r="M9" i="20"/>
  <c r="M17" i="20"/>
  <c r="M18" i="20"/>
  <c r="M19" i="20"/>
  <c r="M20" i="20"/>
  <c r="M21" i="20"/>
  <c r="M22" i="20"/>
  <c r="M23" i="20"/>
  <c r="M24" i="20"/>
  <c r="M25" i="20"/>
  <c r="M26" i="20"/>
  <c r="M27" i="20"/>
  <c r="M28" i="20"/>
  <c r="M29" i="20"/>
  <c r="M30" i="20"/>
  <c r="M31" i="20"/>
  <c r="M32" i="20"/>
  <c r="M33" i="20"/>
  <c r="M34" i="20"/>
  <c r="M35" i="20"/>
  <c r="M36" i="20"/>
  <c r="M37" i="20"/>
  <c r="M38" i="20"/>
  <c r="M39" i="20"/>
  <c r="M40" i="20"/>
  <c r="M41" i="20"/>
  <c r="M42" i="20"/>
  <c r="M43" i="20"/>
  <c r="M44" i="20"/>
  <c r="M45" i="20"/>
  <c r="M46" i="20"/>
  <c r="M47" i="20"/>
  <c r="M9" i="10"/>
  <c r="M17" i="10"/>
  <c r="M18" i="10"/>
  <c r="M19" i="10"/>
  <c r="M20" i="10"/>
  <c r="M21" i="10"/>
  <c r="M22" i="10"/>
  <c r="M23" i="10"/>
  <c r="M24" i="10"/>
  <c r="M25" i="10"/>
  <c r="M26" i="10"/>
  <c r="M27" i="10"/>
  <c r="M28" i="10"/>
  <c r="M29" i="10"/>
  <c r="M30" i="10"/>
  <c r="M31" i="10"/>
  <c r="M32" i="10"/>
  <c r="M33" i="10"/>
  <c r="M34" i="10"/>
  <c r="M35" i="10"/>
  <c r="M36" i="10"/>
  <c r="M37" i="10"/>
  <c r="M38" i="10"/>
  <c r="M39" i="10"/>
  <c r="M40" i="10"/>
  <c r="M41" i="10"/>
  <c r="M42" i="10"/>
  <c r="M43" i="10"/>
  <c r="M44" i="10"/>
  <c r="M45" i="10"/>
  <c r="M46" i="10"/>
  <c r="M47" i="10"/>
  <c r="M9" i="11"/>
  <c r="M17" i="11"/>
  <c r="M18" i="11"/>
  <c r="M19" i="11"/>
  <c r="M20" i="11"/>
  <c r="M21" i="11"/>
  <c r="M22" i="11"/>
  <c r="M23" i="11"/>
  <c r="M24" i="11"/>
  <c r="M25" i="11"/>
  <c r="M26" i="11"/>
  <c r="M27" i="11"/>
  <c r="M28" i="11"/>
  <c r="M29" i="11"/>
  <c r="M30" i="11"/>
  <c r="M31" i="11"/>
  <c r="M32" i="11"/>
  <c r="M33" i="11"/>
  <c r="M34" i="11"/>
  <c r="M35" i="11"/>
  <c r="M36" i="11"/>
  <c r="M37" i="11"/>
  <c r="M38" i="11"/>
  <c r="M39" i="11"/>
  <c r="M40" i="11"/>
  <c r="M41" i="11"/>
  <c r="M42" i="11"/>
  <c r="M43" i="11"/>
  <c r="M44" i="11"/>
  <c r="M45" i="11"/>
  <c r="M46" i="11"/>
  <c r="M47" i="11"/>
  <c r="M9" i="14"/>
  <c r="M17" i="14"/>
  <c r="M18" i="14"/>
  <c r="M19" i="14"/>
  <c r="M20" i="14"/>
  <c r="M21" i="14"/>
  <c r="M22" i="14"/>
  <c r="M23" i="14"/>
  <c r="M24" i="14"/>
  <c r="M25" i="14"/>
  <c r="M26" i="14"/>
  <c r="M27" i="14"/>
  <c r="M28" i="14"/>
  <c r="M29" i="14"/>
  <c r="M30" i="14"/>
  <c r="M31" i="14"/>
  <c r="M32" i="14"/>
  <c r="M33" i="14"/>
  <c r="M34" i="14"/>
  <c r="M35" i="14"/>
  <c r="M36" i="14"/>
  <c r="M37" i="14"/>
  <c r="M38" i="14"/>
  <c r="M39" i="14"/>
  <c r="M40" i="14"/>
  <c r="M41" i="14"/>
  <c r="M42" i="14"/>
  <c r="M43" i="14"/>
  <c r="M44" i="14"/>
  <c r="M45" i="14"/>
  <c r="M46" i="14"/>
  <c r="M47" i="14"/>
  <c r="M9" i="15"/>
  <c r="M17" i="15"/>
  <c r="M18" i="15"/>
  <c r="M19" i="15"/>
  <c r="M20" i="15"/>
  <c r="M21" i="15"/>
  <c r="M22" i="15"/>
  <c r="M23" i="15"/>
  <c r="M24" i="15"/>
  <c r="M25" i="15"/>
  <c r="M26" i="15"/>
  <c r="M27" i="15"/>
  <c r="M28" i="15"/>
  <c r="M29" i="15"/>
  <c r="M30" i="15"/>
  <c r="M31" i="15"/>
  <c r="M32" i="15"/>
  <c r="M33" i="15"/>
  <c r="M34" i="15"/>
  <c r="M35" i="15"/>
  <c r="M36" i="15"/>
  <c r="M37" i="15"/>
  <c r="M38" i="15"/>
  <c r="M39" i="15"/>
  <c r="M40" i="15"/>
  <c r="M41" i="15"/>
  <c r="M42" i="15"/>
  <c r="M43" i="15"/>
  <c r="M44" i="15"/>
  <c r="M45" i="15"/>
  <c r="M46" i="15"/>
  <c r="M47" i="15"/>
  <c r="M9" i="16"/>
  <c r="M18" i="16"/>
  <c r="M19" i="16"/>
  <c r="M20" i="16"/>
  <c r="M21" i="16"/>
  <c r="M22" i="16"/>
  <c r="M23" i="16"/>
  <c r="M24" i="16"/>
  <c r="M25" i="16"/>
  <c r="M26" i="16"/>
  <c r="M27" i="16"/>
  <c r="M28" i="16"/>
  <c r="M29" i="16"/>
  <c r="M30" i="16"/>
  <c r="M31" i="16"/>
  <c r="M32" i="16"/>
  <c r="M33" i="16"/>
  <c r="M34" i="16"/>
  <c r="M35" i="16"/>
  <c r="M36" i="16"/>
  <c r="M37" i="16"/>
  <c r="M38" i="16"/>
  <c r="M39" i="16"/>
  <c r="M40" i="16"/>
  <c r="M41" i="16"/>
  <c r="M42" i="16"/>
  <c r="M43" i="16"/>
  <c r="M44" i="16"/>
  <c r="M45" i="16"/>
  <c r="M46" i="16"/>
  <c r="M47" i="16"/>
  <c r="M9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M39" i="17"/>
  <c r="M40" i="17"/>
  <c r="M41" i="17"/>
  <c r="M42" i="17"/>
  <c r="M43" i="17"/>
  <c r="M44" i="17"/>
  <c r="M45" i="17"/>
  <c r="M46" i="17"/>
  <c r="M47" i="17"/>
  <c r="M9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8" i="7"/>
  <c r="M8" i="8"/>
  <c r="M8" i="9"/>
  <c r="M8" i="20"/>
  <c r="M8" i="10"/>
  <c r="M8" i="11"/>
  <c r="M8" i="14"/>
  <c r="M8" i="15"/>
  <c r="M8" i="16"/>
  <c r="M8" i="17"/>
  <c r="K7" i="5"/>
  <c r="K4" i="6"/>
  <c r="K8" i="5"/>
  <c r="K4" i="7"/>
  <c r="K9" i="5"/>
  <c r="D20" i="55" s="1"/>
  <c r="K4" i="8"/>
  <c r="K10" i="5"/>
  <c r="K4" i="9"/>
  <c r="K11" i="5"/>
  <c r="K4" i="20"/>
  <c r="K12" i="5"/>
  <c r="D21" i="55" s="1"/>
  <c r="K4" i="10"/>
  <c r="K13" i="5"/>
  <c r="D22" i="55" s="1"/>
  <c r="K4" i="11"/>
  <c r="K15" i="5"/>
  <c r="K4" i="14"/>
  <c r="K16" i="5"/>
  <c r="D24" i="55" s="1"/>
  <c r="K4" i="15"/>
  <c r="K17" i="5"/>
  <c r="D25" i="55" s="1"/>
  <c r="K4" i="16"/>
  <c r="K18" i="5"/>
  <c r="D26" i="55" s="1"/>
  <c r="D28" i="55" s="1"/>
  <c r="I19" i="55" s="1"/>
  <c r="I22" i="55" s="1"/>
  <c r="I26" i="55" s="1"/>
  <c r="I27" i="55" s="1"/>
  <c r="K4" i="17"/>
  <c r="J7" i="5"/>
  <c r="J4" i="6"/>
  <c r="J8" i="5"/>
  <c r="J4" i="7"/>
  <c r="J9" i="5"/>
  <c r="D20" i="54" s="1"/>
  <c r="J4" i="8"/>
  <c r="J10" i="5"/>
  <c r="J4" i="9"/>
  <c r="J11" i="5"/>
  <c r="J4" i="20"/>
  <c r="J12" i="5"/>
  <c r="D21" i="54" s="1"/>
  <c r="J4" i="10"/>
  <c r="J13" i="5"/>
  <c r="D22" i="54" s="1"/>
  <c r="J4" i="11"/>
  <c r="J15" i="5"/>
  <c r="J4" i="14"/>
  <c r="J16" i="5"/>
  <c r="D24" i="54" s="1"/>
  <c r="J4" i="15"/>
  <c r="J17" i="5"/>
  <c r="D25" i="54" s="1"/>
  <c r="J4" i="16"/>
  <c r="J18" i="5"/>
  <c r="D26" i="54" s="1"/>
  <c r="J4" i="17"/>
  <c r="H7" i="5"/>
  <c r="H8" i="5"/>
  <c r="H9" i="5"/>
  <c r="D20" i="52" s="1"/>
  <c r="H10" i="5"/>
  <c r="H11" i="5"/>
  <c r="D27" i="52" s="1"/>
  <c r="H12" i="5"/>
  <c r="H13" i="5"/>
  <c r="D22" i="52" s="1"/>
  <c r="H15" i="5"/>
  <c r="H16" i="5"/>
  <c r="D24" i="52" s="1"/>
  <c r="H17" i="5"/>
  <c r="D25" i="52" s="1"/>
  <c r="H18" i="5"/>
  <c r="D26" i="52" s="1"/>
  <c r="D28" i="54" l="1"/>
  <c r="I19" i="54" s="1"/>
  <c r="I22" i="54" s="1"/>
  <c r="I26" i="54" s="1"/>
  <c r="I27" i="54" s="1"/>
  <c r="E6" i="55"/>
  <c r="D6" i="55"/>
  <c r="D6" i="54"/>
  <c r="E6" i="54"/>
  <c r="M48" i="6"/>
  <c r="M48" i="15"/>
  <c r="M48" i="20"/>
  <c r="M48" i="9"/>
  <c r="M48" i="8"/>
  <c r="M48" i="7"/>
  <c r="M48" i="16"/>
  <c r="M48" i="14"/>
  <c r="M48" i="10"/>
  <c r="M48" i="11"/>
  <c r="M48" i="17"/>
  <c r="G13" i="24"/>
  <c r="M13" i="24"/>
  <c r="F13" i="25"/>
  <c r="I13" i="25" s="1"/>
  <c r="K29" i="5"/>
  <c r="H29" i="5"/>
  <c r="H42" i="5" s="1"/>
  <c r="J29" i="5"/>
  <c r="J20" i="5"/>
  <c r="J41" i="5" s="1"/>
  <c r="K20" i="5"/>
  <c r="K41" i="5" s="1"/>
  <c r="H20" i="5"/>
  <c r="H41" i="5" s="1"/>
  <c r="N11" i="24" l="1"/>
  <c r="J42" i="5"/>
  <c r="N12" i="24"/>
  <c r="K42" i="5"/>
  <c r="I9" i="25"/>
  <c r="N9" i="24"/>
  <c r="I12" i="25"/>
  <c r="D11" i="25"/>
  <c r="I11" i="25"/>
  <c r="D9" i="25"/>
  <c r="E9" i="24"/>
  <c r="D12" i="25"/>
  <c r="E12" i="24"/>
  <c r="K39" i="5"/>
  <c r="E11" i="24"/>
  <c r="J39" i="5"/>
  <c r="H39" i="5"/>
  <c r="K31" i="5"/>
  <c r="J12" i="25" s="1"/>
  <c r="H31" i="5"/>
  <c r="J9" i="25" s="1"/>
  <c r="J31" i="5"/>
  <c r="J11" i="25" s="1"/>
  <c r="N9" i="25" l="1"/>
  <c r="P9" i="24"/>
  <c r="N11" i="25"/>
  <c r="P11" i="24"/>
  <c r="N12" i="25"/>
  <c r="P12" i="24"/>
  <c r="K9" i="24"/>
  <c r="O9" i="25"/>
  <c r="L9" i="24"/>
  <c r="P9" i="25"/>
  <c r="L11" i="24"/>
  <c r="P11" i="25"/>
  <c r="K11" i="24"/>
  <c r="O11" i="25"/>
  <c r="L12" i="24"/>
  <c r="P12" i="25"/>
  <c r="K12" i="24"/>
  <c r="O12" i="25"/>
  <c r="I18" i="5"/>
  <c r="D26" i="53" s="1"/>
  <c r="G18" i="5"/>
  <c r="F18" i="5"/>
  <c r="I17" i="5"/>
  <c r="D25" i="53" s="1"/>
  <c r="G17" i="5"/>
  <c r="F17" i="5"/>
  <c r="I16" i="5"/>
  <c r="D24" i="53" s="1"/>
  <c r="G16" i="5"/>
  <c r="F16" i="5"/>
  <c r="I15" i="5"/>
  <c r="G15" i="5"/>
  <c r="F15" i="5"/>
  <c r="I13" i="5"/>
  <c r="D22" i="53" s="1"/>
  <c r="G13" i="5"/>
  <c r="F13" i="5"/>
  <c r="I12" i="5"/>
  <c r="D21" i="53" s="1"/>
  <c r="G12" i="5"/>
  <c r="F12" i="5"/>
  <c r="D21" i="50" s="1"/>
  <c r="I11" i="5"/>
  <c r="G11" i="5"/>
  <c r="D27" i="51" s="1"/>
  <c r="F11" i="5"/>
  <c r="D27" i="50" s="1"/>
  <c r="I10" i="5"/>
  <c r="G10" i="5"/>
  <c r="I9" i="5"/>
  <c r="D20" i="53" s="1"/>
  <c r="G9" i="5"/>
  <c r="F9" i="5"/>
  <c r="I8" i="5"/>
  <c r="G8" i="5"/>
  <c r="F8" i="5"/>
  <c r="D19" i="50" s="1"/>
  <c r="I7" i="5"/>
  <c r="G7" i="5"/>
  <c r="F7" i="5"/>
  <c r="I29" i="5"/>
  <c r="I42" i="5" s="1"/>
  <c r="G29" i="5"/>
  <c r="G42" i="5" s="1"/>
  <c r="F29" i="5"/>
  <c r="E18" i="5"/>
  <c r="D18" i="5"/>
  <c r="A48" i="17"/>
  <c r="D4" i="17"/>
  <c r="E17" i="5"/>
  <c r="D17" i="5"/>
  <c r="A48" i="16"/>
  <c r="D4" i="16"/>
  <c r="E16" i="5"/>
  <c r="D16" i="5"/>
  <c r="D24" i="38" s="1"/>
  <c r="A48" i="15"/>
  <c r="D4" i="15"/>
  <c r="D15" i="5"/>
  <c r="A48" i="14"/>
  <c r="D4" i="14"/>
  <c r="E13" i="5"/>
  <c r="D13" i="5"/>
  <c r="D22" i="38" s="1"/>
  <c r="A48" i="11"/>
  <c r="D4" i="11"/>
  <c r="A48" i="10"/>
  <c r="E12" i="5"/>
  <c r="D12" i="5"/>
  <c r="D21" i="38" s="1"/>
  <c r="D4" i="10"/>
  <c r="E11" i="5"/>
  <c r="D4" i="20"/>
  <c r="E10" i="5"/>
  <c r="D10" i="5"/>
  <c r="D4" i="9"/>
  <c r="E9" i="5"/>
  <c r="D9" i="5"/>
  <c r="D4" i="8"/>
  <c r="E8" i="5"/>
  <c r="D8" i="5"/>
  <c r="A8" i="7"/>
  <c r="D4" i="7"/>
  <c r="E7" i="5"/>
  <c r="L7" i="5" s="1"/>
  <c r="D4" i="6"/>
  <c r="L8" i="5" l="1"/>
  <c r="D25" i="50"/>
  <c r="D25" i="51"/>
  <c r="D25" i="49"/>
  <c r="D22" i="51"/>
  <c r="D22" i="49"/>
  <c r="D22" i="50"/>
  <c r="D20" i="51"/>
  <c r="D20" i="38"/>
  <c r="L9" i="5"/>
  <c r="D28" i="53"/>
  <c r="I19" i="53" s="1"/>
  <c r="I22" i="53" s="1"/>
  <c r="I26" i="53" s="1"/>
  <c r="I27" i="53" s="1"/>
  <c r="D6" i="53" s="1"/>
  <c r="D21" i="49"/>
  <c r="D28" i="52"/>
  <c r="I19" i="52" s="1"/>
  <c r="I22" i="52" s="1"/>
  <c r="I26" i="52" s="1"/>
  <c r="I27" i="52" s="1"/>
  <c r="D21" i="51"/>
  <c r="D27" i="49"/>
  <c r="E48" i="5"/>
  <c r="E50" i="5" s="1"/>
  <c r="E47" i="5"/>
  <c r="E49" i="5" s="1"/>
  <c r="D20" i="50"/>
  <c r="D20" i="49"/>
  <c r="D25" i="38"/>
  <c r="D19" i="38"/>
  <c r="D24" i="49"/>
  <c r="D24" i="50"/>
  <c r="D24" i="51"/>
  <c r="D26" i="38"/>
  <c r="D26" i="49"/>
  <c r="D26" i="50"/>
  <c r="D26" i="51"/>
  <c r="D19" i="49"/>
  <c r="I8" i="25"/>
  <c r="N8" i="24"/>
  <c r="I10" i="25"/>
  <c r="N10" i="24"/>
  <c r="I7" i="25"/>
  <c r="N7" i="24"/>
  <c r="L12" i="5"/>
  <c r="L10" i="5"/>
  <c r="L16" i="5"/>
  <c r="L18" i="5"/>
  <c r="L11" i="5"/>
  <c r="L13" i="5"/>
  <c r="L15" i="5"/>
  <c r="L17" i="5"/>
  <c r="E29" i="5"/>
  <c r="L23" i="5"/>
  <c r="L29" i="5" s="1"/>
  <c r="I20" i="5"/>
  <c r="I41" i="5" s="1"/>
  <c r="G20" i="5"/>
  <c r="G41" i="5" s="1"/>
  <c r="F20" i="5"/>
  <c r="F41" i="5" s="1"/>
  <c r="E20" i="5"/>
  <c r="D29" i="5"/>
  <c r="D20" i="5"/>
  <c r="D41" i="5" s="1"/>
  <c r="D28" i="51" l="1"/>
  <c r="I19" i="51" s="1"/>
  <c r="I22" i="51" s="1"/>
  <c r="I26" i="51" s="1"/>
  <c r="I27" i="51" s="1"/>
  <c r="D28" i="50"/>
  <c r="I22" i="50" s="1"/>
  <c r="I26" i="50" s="1"/>
  <c r="I27" i="50" s="1"/>
  <c r="E6" i="50" s="1"/>
  <c r="E6" i="53"/>
  <c r="D28" i="38"/>
  <c r="I19" i="38" s="1"/>
  <c r="I22" i="38" s="1"/>
  <c r="I26" i="38" s="1"/>
  <c r="I27" i="38" s="1"/>
  <c r="E6" i="38" s="1"/>
  <c r="E6" i="52"/>
  <c r="D6" i="52"/>
  <c r="L20" i="5"/>
  <c r="L31" i="5" s="1"/>
  <c r="D6" i="50"/>
  <c r="D28" i="49"/>
  <c r="I19" i="49" s="1"/>
  <c r="I22" i="49" s="1"/>
  <c r="I26" i="49" s="1"/>
  <c r="I27" i="49" s="1"/>
  <c r="E6" i="49" s="1"/>
  <c r="E6" i="51"/>
  <c r="D6" i="51"/>
  <c r="F42" i="5"/>
  <c r="L7" i="24" s="1"/>
  <c r="E42" i="5"/>
  <c r="D42" i="5"/>
  <c r="E6" i="24"/>
  <c r="E41" i="5"/>
  <c r="N5" i="24"/>
  <c r="F11" i="24"/>
  <c r="F10" i="24"/>
  <c r="I6" i="25"/>
  <c r="N6" i="24"/>
  <c r="I5" i="25"/>
  <c r="D6" i="25"/>
  <c r="F39" i="5"/>
  <c r="D7" i="25"/>
  <c r="E7" i="24"/>
  <c r="L10" i="24"/>
  <c r="P10" i="25"/>
  <c r="G39" i="5"/>
  <c r="D8" i="25"/>
  <c r="E8" i="24"/>
  <c r="L8" i="24"/>
  <c r="P8" i="25"/>
  <c r="E10" i="24"/>
  <c r="D10" i="25"/>
  <c r="I39" i="5"/>
  <c r="D5" i="25"/>
  <c r="E5" i="24"/>
  <c r="D39" i="5"/>
  <c r="P5" i="24" s="1"/>
  <c r="E39" i="5"/>
  <c r="G31" i="5"/>
  <c r="J8" i="25" s="1"/>
  <c r="I31" i="5"/>
  <c r="J10" i="25" s="1"/>
  <c r="F31" i="5"/>
  <c r="J7" i="25" s="1"/>
  <c r="E31" i="5"/>
  <c r="J6" i="25" s="1"/>
  <c r="D31" i="5"/>
  <c r="B3" i="17"/>
  <c r="B3" i="10"/>
  <c r="B3" i="7"/>
  <c r="B3" i="16"/>
  <c r="B3" i="20"/>
  <c r="B3" i="8"/>
  <c r="B3" i="6"/>
  <c r="B3" i="14"/>
  <c r="B3" i="11"/>
  <c r="B3" i="9"/>
  <c r="B3" i="15"/>
  <c r="D6" i="38" l="1"/>
  <c r="D6" i="49"/>
  <c r="P7" i="25"/>
  <c r="N13" i="24"/>
  <c r="J5" i="25"/>
  <c r="F12" i="24"/>
  <c r="F13" i="24" s="1"/>
  <c r="N7" i="25"/>
  <c r="P7" i="24"/>
  <c r="N6" i="25"/>
  <c r="P6" i="24"/>
  <c r="N8" i="25"/>
  <c r="P8" i="24"/>
  <c r="N10" i="25"/>
  <c r="P10" i="24"/>
  <c r="E13" i="24"/>
  <c r="K6" i="24"/>
  <c r="O6" i="25"/>
  <c r="K7" i="24"/>
  <c r="O7" i="25"/>
  <c r="D13" i="25"/>
  <c r="J13" i="25" s="1"/>
  <c r="K10" i="24"/>
  <c r="O10" i="25"/>
  <c r="K8" i="24"/>
  <c r="O8" i="25"/>
  <c r="L6" i="24"/>
  <c r="P6" i="25"/>
  <c r="L39" i="5"/>
  <c r="N5" i="25"/>
  <c r="K5" i="24"/>
  <c r="O5" i="25"/>
  <c r="L41" i="5"/>
  <c r="L5" i="24"/>
  <c r="P5" i="25"/>
  <c r="L42" i="5"/>
  <c r="P13" i="24" l="1"/>
  <c r="K13" i="24"/>
  <c r="L13" i="24"/>
</calcChain>
</file>

<file path=xl/sharedStrings.xml><?xml version="1.0" encoding="utf-8"?>
<sst xmlns="http://schemas.openxmlformats.org/spreadsheetml/2006/main" count="872" uniqueCount="281">
  <si>
    <t>Applicant Name</t>
  </si>
  <si>
    <t>CFDA</t>
  </si>
  <si>
    <t>SERVICE</t>
  </si>
  <si>
    <t>Total Expenditures</t>
  </si>
  <si>
    <t>AAA Funds</t>
  </si>
  <si>
    <t>In Kind Revenue</t>
  </si>
  <si>
    <t>Local Funds</t>
  </si>
  <si>
    <t>Program Income</t>
  </si>
  <si>
    <t>Total Funding</t>
  </si>
  <si>
    <t>Funding Difference</t>
  </si>
  <si>
    <t>Persons Served</t>
  </si>
  <si>
    <t xml:space="preserve">Units </t>
  </si>
  <si>
    <t>Agency Reimbursement Unit Rate</t>
  </si>
  <si>
    <t>Total Cost per Unit</t>
  </si>
  <si>
    <t>Non-Federal Match %</t>
  </si>
  <si>
    <t>Federal State Share %</t>
  </si>
  <si>
    <r>
      <rPr>
        <b/>
        <sz val="18"/>
        <color theme="1"/>
        <rFont val="Open Sans"/>
      </rPr>
      <t>Notification of Grant Award</t>
    </r>
    <r>
      <rPr>
        <sz val="16"/>
        <color theme="1"/>
        <rFont val="Open Sans"/>
      </rPr>
      <t xml:space="preserve">
</t>
    </r>
    <r>
      <rPr>
        <sz val="14"/>
        <color theme="1"/>
        <rFont val="Open Sans"/>
      </rPr>
      <t>AgeGuide Northeastern Illinois</t>
    </r>
  </si>
  <si>
    <t>AWARD SUMMARY</t>
  </si>
  <si>
    <t>Total Grant Amount</t>
  </si>
  <si>
    <t>Issue Date</t>
  </si>
  <si>
    <t>Initial Award</t>
  </si>
  <si>
    <t>Revision 1</t>
  </si>
  <si>
    <t>Revision 2</t>
  </si>
  <si>
    <t>Revision 3</t>
  </si>
  <si>
    <t>Revision 4</t>
  </si>
  <si>
    <t>Initial NSIP</t>
  </si>
  <si>
    <t>NSIP Revision 1</t>
  </si>
  <si>
    <t>NSIP Revision 2</t>
  </si>
  <si>
    <t>NSIP Revision 3</t>
  </si>
  <si>
    <t>NSIP Revision 4</t>
  </si>
  <si>
    <t>Under Title III-B, Title III-C, Title III-D, Title IIIE and Title VII</t>
  </si>
  <si>
    <t>of the Older Americans Act and under the State of Illinois General Revenue Funds</t>
  </si>
  <si>
    <t>Federal Awarding Agency: Health and Human Services</t>
  </si>
  <si>
    <t>Provider Legal Name</t>
  </si>
  <si>
    <t>UEI:</t>
  </si>
  <si>
    <t>First Issue Date:</t>
  </si>
  <si>
    <t>00/00/0000</t>
  </si>
  <si>
    <t>Revision Date:</t>
  </si>
  <si>
    <t>Funding Period</t>
  </si>
  <si>
    <t>Budget Year</t>
  </si>
  <si>
    <t>FFY0000</t>
  </si>
  <si>
    <t>County:</t>
  </si>
  <si>
    <r>
      <rPr>
        <b/>
        <sz val="12"/>
        <color theme="1"/>
        <rFont val="Open Sans"/>
      </rPr>
      <t>Authorized Representative Signature</t>
    </r>
    <r>
      <rPr>
        <sz val="12"/>
        <color theme="1"/>
        <rFont val="Open Sans"/>
      </rPr>
      <t>: By signing below, I CERTIFY that I have read and understand the terms of this NOTIFICATION OF GRANT AWARD and that the GRANTEE and PROJECT will abide by them. I further CERTIFY that I am duly authorized to sign for this agency and that I have not been convicted of bribery or attempting to bribe an office or employee of the State of Illinois nor have I made an omission of such conduct which is a matter of record.</t>
    </r>
  </si>
  <si>
    <t>Date:</t>
  </si>
  <si>
    <t>Marla Fronczak</t>
  </si>
  <si>
    <t>Chief Executive Officer, AgeGuide Northereastern Illinois</t>
  </si>
  <si>
    <t>APPROVED COSTS</t>
  </si>
  <si>
    <t>Personnel &amp; Fringe</t>
  </si>
  <si>
    <t>Travel</t>
  </si>
  <si>
    <t>Equipment &amp; Supplies</t>
  </si>
  <si>
    <t>Consultant/Contractual</t>
  </si>
  <si>
    <t>Occupancy</t>
  </si>
  <si>
    <t>Telecommunications</t>
  </si>
  <si>
    <t>Training &amp; Education</t>
  </si>
  <si>
    <t>Miscellaneous Costs</t>
  </si>
  <si>
    <t>Food Costs (Nutrition Only)</t>
  </si>
  <si>
    <t>Total Costs</t>
  </si>
  <si>
    <t>COMPUTATION OF GRANT AWARD</t>
  </si>
  <si>
    <t>NSIP</t>
  </si>
  <si>
    <t>Net Cost</t>
  </si>
  <si>
    <t>Non Federal Cash</t>
  </si>
  <si>
    <t>Non Federal In Kind</t>
  </si>
  <si>
    <t>Total Non Federal Share</t>
  </si>
  <si>
    <t>Area Agency Share</t>
  </si>
  <si>
    <t>Area Agency %</t>
  </si>
  <si>
    <t>Units</t>
  </si>
  <si>
    <t>SERVICES</t>
  </si>
  <si>
    <t>CFDA #</t>
  </si>
  <si>
    <t>NONE</t>
  </si>
  <si>
    <t>NA</t>
  </si>
  <si>
    <t>I&amp;A</t>
  </si>
  <si>
    <t>III-B I&amp;A</t>
  </si>
  <si>
    <t>TO</t>
  </si>
  <si>
    <t>III-B TARGETED OUTREACH</t>
  </si>
  <si>
    <t>BPE</t>
  </si>
  <si>
    <t>III-B PUBLIC EDUCATION</t>
  </si>
  <si>
    <t>OC</t>
  </si>
  <si>
    <t>III-B OPTIONS COUNSELING</t>
  </si>
  <si>
    <t>TRAN</t>
  </si>
  <si>
    <t>III-B TRANSPORTATION</t>
  </si>
  <si>
    <t>FV</t>
  </si>
  <si>
    <t>III-B FRIENDLY VISITING</t>
  </si>
  <si>
    <t>HS</t>
  </si>
  <si>
    <t>III-B HEALTH SCREENING</t>
  </si>
  <si>
    <t>REC</t>
  </si>
  <si>
    <t>III-B RECREATION</t>
  </si>
  <si>
    <t>EDU</t>
  </si>
  <si>
    <t>III-B EDUCATION</t>
  </si>
  <si>
    <t>LEGAL</t>
  </si>
  <si>
    <t>III-B LEGAL</t>
  </si>
  <si>
    <t>FCS</t>
  </si>
  <si>
    <t>III-B FLEXIBLE COMMUNITY SERVICES</t>
  </si>
  <si>
    <t>CONG</t>
  </si>
  <si>
    <t>III-C1 CONGREGATE MEALS</t>
  </si>
  <si>
    <t>HDM</t>
  </si>
  <si>
    <t>III-C2 HOME DELIVERED MEALS</t>
  </si>
  <si>
    <t>IIID</t>
  </si>
  <si>
    <t>III-D HEALTH PROMOTION</t>
  </si>
  <si>
    <t>ASTNCE</t>
  </si>
  <si>
    <t>III-E ASSISTANCE</t>
  </si>
  <si>
    <t>CO</t>
  </si>
  <si>
    <t>III-E COUNSELING</t>
  </si>
  <si>
    <t>SG</t>
  </si>
  <si>
    <t>III-E SUPPORT GROUPS</t>
  </si>
  <si>
    <t>GAP</t>
  </si>
  <si>
    <t>III-E RESPITE</t>
  </si>
  <si>
    <t>RESP</t>
  </si>
  <si>
    <t>III-E GAP</t>
  </si>
  <si>
    <t>TRED</t>
  </si>
  <si>
    <t>III-E TRAINING &amp; EDUCATION</t>
  </si>
  <si>
    <t>EPE</t>
  </si>
  <si>
    <t>III-E PUBLIC EDUCATION</t>
  </si>
  <si>
    <t>ADRDG</t>
  </si>
  <si>
    <t>ADRD GAP</t>
  </si>
  <si>
    <t>VII ANE</t>
  </si>
  <si>
    <t>APS TRAINING</t>
  </si>
  <si>
    <t>APS M TEAM</t>
  </si>
  <si>
    <t>APS FATALITY REVIEW TEAM</t>
  </si>
  <si>
    <t>Total Other Funds</t>
  </si>
  <si>
    <t>Service 1</t>
  </si>
  <si>
    <t>Service 2</t>
  </si>
  <si>
    <t>Service 3</t>
  </si>
  <si>
    <t>Service 4</t>
  </si>
  <si>
    <t>Service 5</t>
  </si>
  <si>
    <t>Service 6</t>
  </si>
  <si>
    <t>Service 7</t>
  </si>
  <si>
    <t>Service 8</t>
  </si>
  <si>
    <t>Totals</t>
  </si>
  <si>
    <t>(pulled from different sheet)</t>
  </si>
  <si>
    <t xml:space="preserve">(calculated within sheet) </t>
  </si>
  <si>
    <t>have to manually pull</t>
  </si>
  <si>
    <t>Provider Legal Name:</t>
  </si>
  <si>
    <t>Address Line 1:</t>
  </si>
  <si>
    <t>City/State/ZIP:</t>
  </si>
  <si>
    <t>Primary Phone Number:</t>
  </si>
  <si>
    <t>Award Contact:</t>
  </si>
  <si>
    <t>(Title III + State + Other)</t>
  </si>
  <si>
    <t>(pulling from Revenues: AAA Funds)</t>
  </si>
  <si>
    <t>(need to determine breakdown in separate spreadsheet)</t>
  </si>
  <si>
    <t>(NSIP + Local Cash + In-Kind + PI)</t>
  </si>
  <si>
    <t>(Nutrition only)</t>
  </si>
  <si>
    <t>(pulling from Revenues: Local Cash)</t>
  </si>
  <si>
    <t>(pulling from Revenues: In-Kind)</t>
  </si>
  <si>
    <t>(pulling from Revenues: Program Income)</t>
  </si>
  <si>
    <t>(Service / Persons)</t>
  </si>
  <si>
    <t>TOTAL FUNDS</t>
  </si>
  <si>
    <t>TITLE III</t>
  </si>
  <si>
    <t>STATE</t>
  </si>
  <si>
    <t>TOTAL OTHER FUNDS</t>
  </si>
  <si>
    <t>LOCAL CASH</t>
  </si>
  <si>
    <t>IN-KIND</t>
  </si>
  <si>
    <t>PI</t>
  </si>
  <si>
    <t>UNITS OF SERVICE</t>
  </si>
  <si>
    <t>PERSONS</t>
  </si>
  <si>
    <t>UNIT COST</t>
  </si>
  <si>
    <t>NOTIFICATION OF GRANT AWARD</t>
  </si>
  <si>
    <t>AWARD NAME:</t>
  </si>
  <si>
    <t>ASSISTANCE LISTING:</t>
  </si>
  <si>
    <t>Approved AgeGuide Share of Expenses</t>
  </si>
  <si>
    <t>Grantee Share of Expenses (Match)</t>
  </si>
  <si>
    <t>Projected Federal Grant amount</t>
  </si>
  <si>
    <t>Projected State Grant Amount</t>
  </si>
  <si>
    <t>Approved Persons</t>
  </si>
  <si>
    <t>Approved Units</t>
  </si>
  <si>
    <t>APPROVED BUDGET</t>
  </si>
  <si>
    <t>Total Cost</t>
  </si>
  <si>
    <t>Project Income</t>
  </si>
  <si>
    <t>Address Line 1</t>
  </si>
  <si>
    <t>City/State/ZIP</t>
  </si>
  <si>
    <t>Primary Phone Number</t>
  </si>
  <si>
    <t>Award Contact Email</t>
  </si>
  <si>
    <t>Award Contact Phone:</t>
  </si>
  <si>
    <t>AgeGuide Fiscal Budget</t>
  </si>
  <si>
    <t>Provider Name:</t>
  </si>
  <si>
    <t>TOTAL</t>
  </si>
  <si>
    <t xml:space="preserve">Expense </t>
  </si>
  <si>
    <t>Input Expenses in Detail sheets</t>
  </si>
  <si>
    <t>Personnel (Salaries and Wages)</t>
  </si>
  <si>
    <t>Fringe Benefits</t>
  </si>
  <si>
    <t>Equipment</t>
  </si>
  <si>
    <t>Food Costs</t>
  </si>
  <si>
    <t>Supplies</t>
  </si>
  <si>
    <t>Contractual Services</t>
  </si>
  <si>
    <t>Consultant</t>
  </si>
  <si>
    <t>Occupancy - Rent and Utilities</t>
  </si>
  <si>
    <t>Training and Education</t>
  </si>
  <si>
    <t>Misc. Costs</t>
  </si>
  <si>
    <t xml:space="preserve">Revenues </t>
  </si>
  <si>
    <t>NSIP - Nutrition Providers Only</t>
  </si>
  <si>
    <t>Local Cash Match</t>
  </si>
  <si>
    <t>AgeGuide Cost Per Unit</t>
  </si>
  <si>
    <t>NUTRITION PROGRAMS ONLY</t>
  </si>
  <si>
    <t>Total Food Cost</t>
  </si>
  <si>
    <t>AgeGuide's Share of Administrative Costs</t>
  </si>
  <si>
    <t>% of AgeGuide Funds for Food</t>
  </si>
  <si>
    <t>% of AgeGuide Funds for Administration</t>
  </si>
  <si>
    <t>Provider:</t>
  </si>
  <si>
    <t>Unit</t>
  </si>
  <si>
    <t>Number to</t>
  </si>
  <si>
    <t>Description</t>
  </si>
  <si>
    <t>Cost</t>
  </si>
  <si>
    <t>Purchase</t>
  </si>
  <si>
    <t>Allocation</t>
  </si>
  <si>
    <t>Justification / Explanation of Expense</t>
  </si>
  <si>
    <t>In-Kind Expense ONLY</t>
  </si>
  <si>
    <t>Cash Expenses</t>
  </si>
  <si>
    <t>TOTAL IN KIND</t>
  </si>
  <si>
    <t>TOTAL TRAVEL</t>
  </si>
  <si>
    <t>Personnel Costs</t>
  </si>
  <si>
    <t>Total</t>
  </si>
  <si>
    <t>Percent of</t>
  </si>
  <si>
    <t>List Specific Employee</t>
  </si>
  <si>
    <t>Agency</t>
  </si>
  <si>
    <t>Salary Charged</t>
  </si>
  <si>
    <t>or Position Title</t>
  </si>
  <si>
    <t>Salary</t>
  </si>
  <si>
    <t>to Grants</t>
  </si>
  <si>
    <t>Volunteers</t>
  </si>
  <si>
    <t>TOTAL PERSONNEL IN KIND</t>
  </si>
  <si>
    <t>TOTAL PERSONNEL COSTS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</si>
  <si>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</si>
  <si>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Charged to</t>
  </si>
  <si>
    <t>Fringe</t>
  </si>
  <si>
    <t>Grants</t>
  </si>
  <si>
    <t>Percent</t>
  </si>
  <si>
    <t>for Volunteers</t>
  </si>
  <si>
    <t>TOTAL FRINGES</t>
  </si>
  <si>
    <t>List Vendor Name &amp; Meal Type</t>
  </si>
  <si>
    <t>Cost Per</t>
  </si>
  <si>
    <t>Number of</t>
  </si>
  <si>
    <t>Meal</t>
  </si>
  <si>
    <t>Meals</t>
  </si>
  <si>
    <t>TOTAL FOOD COSTS</t>
  </si>
  <si>
    <t>Budgeted</t>
  </si>
  <si>
    <t>Miscellaneous</t>
  </si>
  <si>
    <r>
      <t xml:space="preserve">List all sources of </t>
    </r>
    <r>
      <rPr>
        <b/>
        <sz val="12"/>
        <color theme="1"/>
        <rFont val="Arial"/>
        <family val="2"/>
      </rPr>
      <t>Local Cash</t>
    </r>
    <r>
      <rPr>
        <sz val="12"/>
        <color theme="1"/>
        <rFont val="Arial"/>
        <family val="2"/>
      </rPr>
      <t xml:space="preserve"> </t>
    </r>
    <r>
      <rPr>
        <b/>
        <sz val="12"/>
        <color theme="1"/>
        <rFont val="Arial"/>
        <family val="2"/>
      </rPr>
      <t>Match</t>
    </r>
    <r>
      <rPr>
        <sz val="12"/>
        <color theme="1"/>
        <rFont val="Arial"/>
        <family val="2"/>
      </rPr>
      <t>. Total must match the amount entered on Line 26 of the "Budget."</t>
    </r>
  </si>
  <si>
    <t>List the specific grant, donor, or other source of funding as appropriate.</t>
  </si>
  <si>
    <t>Source</t>
  </si>
  <si>
    <t>Funding Amount</t>
  </si>
  <si>
    <t>TOTAL Local Cash</t>
  </si>
  <si>
    <t>TOTAL from BUDGET tab</t>
  </si>
  <si>
    <t>Difference</t>
  </si>
  <si>
    <t>AgeGuide Share of Applicant Budget</t>
  </si>
  <si>
    <t>Total Agency Budget:</t>
  </si>
  <si>
    <t>AgeGuide Grant Amount Requested</t>
  </si>
  <si>
    <t>Percent of Agency Total Budget</t>
  </si>
  <si>
    <t>TOTAL PERCENT OF BUDGET</t>
  </si>
  <si>
    <t>Cost Per Mile</t>
  </si>
  <si>
    <t>or</t>
  </si>
  <si>
    <t>Other Rate</t>
  </si>
  <si>
    <t>Total Miles</t>
  </si>
  <si>
    <t>Total Units</t>
  </si>
  <si>
    <t>Describe the basis for calculation of expenses by budget category</t>
  </si>
  <si>
    <t>Rate  (per</t>
  </si>
  <si>
    <t>Hour, Month,</t>
  </si>
  <si>
    <t>or Year)</t>
  </si>
  <si>
    <t>Total Time</t>
  </si>
  <si>
    <t>Budgeted to</t>
  </si>
  <si>
    <t>Grant</t>
  </si>
  <si>
    <r>
      <t xml:space="preserve">In the field below, enter the total budget for your agency. This should include all programs across your agency, </t>
    </r>
    <r>
      <rPr>
        <b/>
        <sz val="12"/>
        <color theme="1"/>
        <rFont val="Arial"/>
        <family val="2"/>
      </rPr>
      <t>not</t>
    </r>
    <r>
      <rPr>
        <sz val="12"/>
        <color theme="1"/>
        <rFont val="Arial"/>
        <family val="2"/>
      </rPr>
      <t xml:space="preserve"> just those funded by AgeGuide.</t>
    </r>
  </si>
  <si>
    <t>Budget Cover Page</t>
  </si>
  <si>
    <t>Consultant Services</t>
  </si>
  <si>
    <t>COUNTY:</t>
  </si>
  <si>
    <t>Select County:</t>
  </si>
  <si>
    <t>Select Service:</t>
  </si>
  <si>
    <t>DUPAGE</t>
  </si>
  <si>
    <t>GRUNDY</t>
  </si>
  <si>
    <t>KANE</t>
  </si>
  <si>
    <t>KANKAKEE</t>
  </si>
  <si>
    <t>KENDALL</t>
  </si>
  <si>
    <t>LAKE</t>
  </si>
  <si>
    <t>MCHENRY</t>
  </si>
  <si>
    <t>WILL</t>
  </si>
  <si>
    <t>Unique Entity ID</t>
  </si>
  <si>
    <t>GRANTEE INFORMATION:</t>
  </si>
  <si>
    <r>
      <rPr>
        <b/>
        <sz val="12"/>
        <color theme="1"/>
        <rFont val="Open Sans"/>
      </rPr>
      <t>Terms &amp; Conditions</t>
    </r>
    <r>
      <rPr>
        <sz val="12"/>
        <color theme="1"/>
        <rFont val="Open Sans"/>
      </rPr>
      <t>: The attached Terms, Certifications and Grant Conditions, along with approved submitted grant application, are an integral component of this award.</t>
    </r>
  </si>
  <si>
    <r>
      <rPr>
        <b/>
        <sz val="12"/>
        <color theme="1"/>
        <rFont val="Open Sans"/>
      </rPr>
      <t>Signing Procedure</t>
    </r>
    <r>
      <rPr>
        <sz val="12"/>
        <color theme="1"/>
        <rFont val="Open Sans"/>
      </rPr>
      <t>: This award document must be signed by the GRANTEE's authorized representative. A copy of the document authorizing the representative to sign this application must be on file by GRANTEE.  This document must be signed and submitted electronically.</t>
    </r>
  </si>
  <si>
    <t>Authorized Representative:</t>
  </si>
  <si>
    <t>NUTRITION PROVIDERS ONLY</t>
  </si>
  <si>
    <t>County</t>
  </si>
  <si>
    <t>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</si>
</sst>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&quot;$&quot;#,##0"/>
    <numFmt numFmtId="167" formatCode="&quot;$&quot;#,##0.00"/>
  </numFmts>
  <fonts count="30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2"/>
      <color indexed="8"/>
      <name val="Arial"/>
      <family val="2"/>
    </font>
    <font>
      <sz val="11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color theme="5" tint="-0.499984740745262"/>
      <name val="Arial"/>
      <family val="2"/>
    </font>
    <font>
      <sz val="11"/>
      <color theme="1"/>
      <name val="Open Sans"/>
    </font>
    <font>
      <b/>
      <sz val="11"/>
      <color theme="1"/>
      <name val="Open Sans"/>
    </font>
    <font>
      <b/>
      <sz val="12"/>
      <color theme="1"/>
      <name val="Open Sans"/>
    </font>
    <font>
      <sz val="16"/>
      <color theme="1"/>
      <name val="Open Sans"/>
    </font>
    <font>
      <b/>
      <sz val="18"/>
      <color theme="1"/>
      <name val="Open Sans"/>
    </font>
    <font>
      <sz val="14"/>
      <color theme="1"/>
      <name val="Open Sans"/>
    </font>
    <font>
      <sz val="12"/>
      <color theme="1"/>
      <name val="Open Sans"/>
    </font>
    <font>
      <b/>
      <sz val="14"/>
      <color theme="1"/>
      <name val="Open Sans"/>
    </font>
    <font>
      <i/>
      <sz val="11"/>
      <color theme="1"/>
      <name val="Open Sans"/>
    </font>
    <font>
      <b/>
      <sz val="12"/>
      <name val="Arial"/>
      <family val="2"/>
    </font>
    <font>
      <u/>
      <sz val="10"/>
      <color rgb="FF000000"/>
      <name val="Calibri"/>
      <family val="2"/>
    </font>
    <font>
      <b/>
      <sz val="12"/>
      <color rgb="FFC00000"/>
      <name val="Arial"/>
      <family val="2"/>
    </font>
    <font>
      <sz val="12"/>
      <color rgb="FFC00000"/>
      <name val="Arial"/>
      <family val="2"/>
    </font>
    <font>
      <i/>
      <sz val="12"/>
      <color theme="1"/>
      <name val="Open Sans"/>
    </font>
    <font>
      <u/>
      <sz val="12"/>
      <color theme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13" fillId="0" borderId="0"/>
    <xf numFmtId="0" fontId="13" fillId="0" borderId="0"/>
    <xf numFmtId="44" fontId="13" fillId="0" borderId="0" applyFont="0" applyFill="0" applyBorder="0" applyAlignment="0" applyProtection="0"/>
    <xf numFmtId="0" fontId="29" fillId="0" borderId="0" applyNumberFormat="0" applyFill="0" applyBorder="0" applyAlignment="0" applyProtection="0"/>
  </cellStyleXfs>
  <cellXfs count="246">
    <xf numFmtId="0" fontId="0" fillId="0" borderId="0" xfId="0"/>
    <xf numFmtId="0" fontId="3" fillId="0" borderId="0" xfId="0" applyFont="1"/>
    <xf numFmtId="0" fontId="0" fillId="0" borderId="3" xfId="0" applyBorder="1"/>
    <xf numFmtId="0" fontId="3" fillId="0" borderId="3" xfId="0" applyFont="1" applyBorder="1"/>
    <xf numFmtId="43" fontId="0" fillId="0" borderId="3" xfId="1" applyFont="1" applyBorder="1"/>
    <xf numFmtId="0" fontId="3" fillId="0" borderId="0" xfId="0" applyFont="1" applyAlignment="1">
      <alignment horizontal="left"/>
    </xf>
    <xf numFmtId="44" fontId="5" fillId="0" borderId="3" xfId="2" applyFont="1" applyBorder="1"/>
    <xf numFmtId="0" fontId="7" fillId="0" borderId="4" xfId="0" applyFont="1" applyBorder="1" applyAlignment="1">
      <alignment horizontal="center" wrapText="1"/>
    </xf>
    <xf numFmtId="0" fontId="3" fillId="3" borderId="3" xfId="0" applyFont="1" applyFill="1" applyBorder="1"/>
    <xf numFmtId="10" fontId="6" fillId="0" borderId="0" xfId="3" applyNumberFormat="1" applyFont="1"/>
    <xf numFmtId="165" fontId="5" fillId="0" borderId="3" xfId="2" applyNumberFormat="1" applyFont="1" applyBorder="1"/>
    <xf numFmtId="165" fontId="6" fillId="0" borderId="1" xfId="2" applyNumberFormat="1" applyFont="1" applyBorder="1"/>
    <xf numFmtId="165" fontId="5" fillId="0" borderId="0" xfId="2" applyNumberFormat="1" applyFont="1"/>
    <xf numFmtId="165" fontId="5" fillId="2" borderId="0" xfId="2" applyNumberFormat="1" applyFont="1" applyFill="1" applyProtection="1">
      <protection locked="0"/>
    </xf>
    <xf numFmtId="165" fontId="5" fillId="2" borderId="0" xfId="1" applyNumberFormat="1" applyFont="1" applyFill="1" applyProtection="1">
      <protection locked="0"/>
    </xf>
    <xf numFmtId="165" fontId="6" fillId="0" borderId="0" xfId="2" applyNumberFormat="1" applyFont="1" applyBorder="1"/>
    <xf numFmtId="164" fontId="6" fillId="2" borderId="2" xfId="1" applyNumberFormat="1" applyFont="1" applyFill="1" applyBorder="1" applyProtection="1">
      <protection locked="0"/>
    </xf>
    <xf numFmtId="165" fontId="5" fillId="0" borderId="0" xfId="2" applyNumberFormat="1" applyFont="1" applyFill="1" applyProtection="1"/>
    <xf numFmtId="0" fontId="8" fillId="0" borderId="3" xfId="0" applyFont="1" applyBorder="1"/>
    <xf numFmtId="165" fontId="5" fillId="4" borderId="3" xfId="2" applyNumberFormat="1" applyFont="1" applyFill="1" applyBorder="1" applyProtection="1">
      <protection locked="0"/>
    </xf>
    <xf numFmtId="0" fontId="0" fillId="0" borderId="3" xfId="0" applyBorder="1" applyProtection="1">
      <protection locked="0"/>
    </xf>
    <xf numFmtId="165" fontId="5" fillId="0" borderId="3" xfId="2" applyNumberFormat="1" applyFont="1" applyBorder="1" applyProtection="1">
      <protection locked="0"/>
    </xf>
    <xf numFmtId="0" fontId="0" fillId="0" borderId="0" xfId="0" applyProtection="1">
      <protection locked="0"/>
    </xf>
    <xf numFmtId="0" fontId="8" fillId="0" borderId="4" xfId="0" applyFont="1" applyBorder="1" applyAlignment="1">
      <alignment horizontal="center"/>
    </xf>
    <xf numFmtId="44" fontId="0" fillId="0" borderId="0" xfId="2" applyFont="1" applyProtection="1"/>
    <xf numFmtId="44" fontId="0" fillId="0" borderId="0" xfId="2" applyFont="1" applyFill="1" applyBorder="1" applyProtection="1"/>
    <xf numFmtId="165" fontId="0" fillId="0" borderId="0" xfId="2" applyNumberFormat="1" applyFont="1" applyFill="1" applyBorder="1" applyProtection="1"/>
    <xf numFmtId="165" fontId="0" fillId="0" borderId="0" xfId="2" applyNumberFormat="1" applyFont="1" applyProtection="1"/>
    <xf numFmtId="165" fontId="5" fillId="0" borderId="3" xfId="2" applyNumberFormat="1" applyFont="1" applyBorder="1" applyProtection="1"/>
    <xf numFmtId="165" fontId="3" fillId="0" borderId="0" xfId="2" applyNumberFormat="1" applyFont="1" applyFill="1" applyBorder="1" applyProtection="1"/>
    <xf numFmtId="165" fontId="6" fillId="0" borderId="1" xfId="2" applyNumberFormat="1" applyFont="1" applyBorder="1" applyProtection="1"/>
    <xf numFmtId="165" fontId="5" fillId="0" borderId="1" xfId="2" applyNumberFormat="1" applyFont="1" applyBorder="1" applyProtection="1"/>
    <xf numFmtId="0" fontId="7" fillId="0" borderId="4" xfId="0" applyFont="1" applyBorder="1" applyAlignment="1" applyProtection="1">
      <alignment horizontal="center" wrapText="1"/>
      <protection locked="0"/>
    </xf>
    <xf numFmtId="164" fontId="5" fillId="0" borderId="3" xfId="1" applyNumberFormat="1" applyFont="1" applyBorder="1" applyProtection="1">
      <protection locked="0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7" fillId="0" borderId="0" xfId="0" applyFont="1" applyAlignment="1" applyProtection="1">
      <alignment horizontal="center" wrapText="1"/>
      <protection locked="0"/>
    </xf>
    <xf numFmtId="165" fontId="0" fillId="0" borderId="0" xfId="0" applyNumberFormat="1"/>
    <xf numFmtId="165" fontId="5" fillId="0" borderId="0" xfId="2" applyNumberFormat="1" applyFont="1" applyFill="1" applyProtection="1">
      <protection locked="0"/>
    </xf>
    <xf numFmtId="43" fontId="5" fillId="0" borderId="0" xfId="1" applyFont="1" applyFill="1" applyProtection="1">
      <protection locked="0"/>
    </xf>
    <xf numFmtId="0" fontId="0" fillId="0" borderId="0" xfId="0" applyAlignment="1">
      <alignment wrapText="1"/>
    </xf>
    <xf numFmtId="43" fontId="5" fillId="0" borderId="0" xfId="1" applyFont="1" applyFill="1" applyAlignment="1" applyProtection="1">
      <alignment wrapText="1"/>
      <protection locked="0"/>
    </xf>
    <xf numFmtId="44" fontId="0" fillId="0" borderId="0" xfId="0" applyNumberFormat="1"/>
    <xf numFmtId="164" fontId="6" fillId="0" borderId="0" xfId="1" applyNumberFormat="1" applyFont="1" applyBorder="1"/>
    <xf numFmtId="165" fontId="6" fillId="0" borderId="0" xfId="2" applyNumberFormat="1" applyFont="1" applyFill="1" applyProtection="1"/>
    <xf numFmtId="0" fontId="0" fillId="0" borderId="0" xfId="0" applyAlignment="1">
      <alignment horizontal="left"/>
    </xf>
    <xf numFmtId="43" fontId="5" fillId="0" borderId="0" xfId="1" applyFont="1" applyFill="1" applyAlignment="1" applyProtection="1">
      <alignment horizontal="left"/>
    </xf>
    <xf numFmtId="43" fontId="5" fillId="0" borderId="0" xfId="1" applyFont="1" applyFill="1" applyAlignment="1" applyProtection="1">
      <alignment wrapText="1"/>
    </xf>
    <xf numFmtId="0" fontId="7" fillId="0" borderId="0" xfId="0" applyFont="1" applyAlignment="1">
      <alignment horizontal="center" wrapText="1"/>
    </xf>
    <xf numFmtId="165" fontId="3" fillId="0" borderId="0" xfId="0" applyNumberFormat="1" applyFont="1"/>
    <xf numFmtId="44" fontId="3" fillId="0" borderId="0" xfId="0" applyNumberFormat="1" applyFont="1"/>
    <xf numFmtId="10" fontId="6" fillId="0" borderId="0" xfId="3" applyNumberFormat="1" applyFont="1" applyProtection="1"/>
    <xf numFmtId="165" fontId="11" fillId="0" borderId="0" xfId="0" applyNumberFormat="1" applyFont="1"/>
    <xf numFmtId="165" fontId="11" fillId="0" borderId="0" xfId="2" applyNumberFormat="1" applyFont="1" applyProtection="1"/>
    <xf numFmtId="44" fontId="11" fillId="0" borderId="0" xfId="0" applyNumberFormat="1" applyFont="1"/>
    <xf numFmtId="10" fontId="11" fillId="0" borderId="0" xfId="3" applyNumberFormat="1" applyFont="1" applyProtection="1"/>
    <xf numFmtId="164" fontId="6" fillId="0" borderId="0" xfId="1" applyNumberFormat="1" applyFont="1" applyProtection="1"/>
    <xf numFmtId="44" fontId="6" fillId="0" borderId="0" xfId="2" applyFont="1" applyFill="1" applyProtection="1"/>
    <xf numFmtId="44" fontId="11" fillId="0" borderId="0" xfId="2" applyFont="1" applyProtection="1"/>
    <xf numFmtId="164" fontId="11" fillId="0" borderId="0" xfId="1" applyNumberFormat="1" applyFont="1" applyProtection="1"/>
    <xf numFmtId="0" fontId="3" fillId="3" borderId="3" xfId="0" applyFont="1" applyFill="1" applyBorder="1" applyProtection="1">
      <protection locked="0"/>
    </xf>
    <xf numFmtId="165" fontId="0" fillId="3" borderId="0" xfId="2" applyNumberFormat="1" applyFont="1" applyFill="1" applyProtection="1"/>
    <xf numFmtId="0" fontId="0" fillId="0" borderId="4" xfId="0" applyBorder="1" applyProtection="1">
      <protection locked="0"/>
    </xf>
    <xf numFmtId="166" fontId="0" fillId="0" borderId="4" xfId="0" applyNumberFormat="1" applyBorder="1" applyProtection="1">
      <protection locked="0"/>
    </xf>
    <xf numFmtId="166" fontId="0" fillId="0" borderId="3" xfId="0" applyNumberFormat="1" applyBorder="1" applyProtection="1">
      <protection locked="0"/>
    </xf>
    <xf numFmtId="0" fontId="3" fillId="0" borderId="0" xfId="0" applyFont="1" applyProtection="1">
      <protection locked="0"/>
    </xf>
    <xf numFmtId="166" fontId="0" fillId="0" borderId="0" xfId="0" applyNumberFormat="1" applyProtection="1">
      <protection locked="0"/>
    </xf>
    <xf numFmtId="165" fontId="5" fillId="4" borderId="3" xfId="2" applyNumberFormat="1" applyFont="1" applyFill="1" applyBorder="1" applyProtection="1"/>
    <xf numFmtId="164" fontId="5" fillId="3" borderId="3" xfId="1" applyNumberFormat="1" applyFont="1" applyFill="1" applyBorder="1" applyProtection="1"/>
    <xf numFmtId="165" fontId="5" fillId="3" borderId="3" xfId="2" applyNumberFormat="1" applyFont="1" applyFill="1" applyBorder="1" applyProtection="1"/>
    <xf numFmtId="0" fontId="8" fillId="3" borderId="3" xfId="0" applyFont="1" applyFill="1" applyBorder="1"/>
    <xf numFmtId="164" fontId="5" fillId="0" borderId="3" xfId="1" applyNumberFormat="1" applyFont="1" applyBorder="1" applyProtection="1"/>
    <xf numFmtId="0" fontId="8" fillId="3" borderId="3" xfId="0" applyFont="1" applyFill="1" applyBorder="1" applyProtection="1">
      <protection locked="0"/>
    </xf>
    <xf numFmtId="43" fontId="0" fillId="0" borderId="3" xfId="1" applyFont="1" applyBorder="1" applyProtection="1"/>
    <xf numFmtId="44" fontId="5" fillId="0" borderId="3" xfId="2" applyFont="1" applyBorder="1" applyProtection="1"/>
    <xf numFmtId="0" fontId="8" fillId="0" borderId="4" xfId="0" applyFont="1" applyBorder="1" applyAlignment="1" applyProtection="1">
      <alignment horizontal="center"/>
      <protection locked="0"/>
    </xf>
    <xf numFmtId="44" fontId="0" fillId="0" borderId="0" xfId="2" applyFont="1" applyProtection="1">
      <protection locked="0"/>
    </xf>
    <xf numFmtId="44" fontId="0" fillId="0" borderId="0" xfId="2" applyFont="1" applyFill="1" applyBorder="1" applyProtection="1">
      <protection locked="0"/>
    </xf>
    <xf numFmtId="165" fontId="0" fillId="0" borderId="0" xfId="2" applyNumberFormat="1" applyFont="1" applyFill="1" applyBorder="1" applyProtection="1">
      <protection locked="0"/>
    </xf>
    <xf numFmtId="165" fontId="3" fillId="0" borderId="0" xfId="2" applyNumberFormat="1" applyFont="1" applyFill="1" applyBorder="1" applyProtection="1">
      <protection locked="0"/>
    </xf>
    <xf numFmtId="10" fontId="0" fillId="0" borderId="3" xfId="3" applyNumberFormat="1" applyFont="1" applyBorder="1" applyProtection="1"/>
    <xf numFmtId="9" fontId="5" fillId="3" borderId="3" xfId="3" applyFont="1" applyFill="1" applyBorder="1" applyProtection="1"/>
    <xf numFmtId="0" fontId="8" fillId="0" borderId="0" xfId="0" applyFont="1" applyAlignment="1">
      <alignment horizontal="center"/>
    </xf>
    <xf numFmtId="0" fontId="5" fillId="0" borderId="0" xfId="0" applyFont="1" applyProtection="1">
      <protection locked="0"/>
    </xf>
    <xf numFmtId="0" fontId="4" fillId="0" borderId="0" xfId="0" applyFont="1" applyProtection="1">
      <protection locked="0"/>
    </xf>
    <xf numFmtId="165" fontId="5" fillId="0" borderId="0" xfId="2" applyNumberFormat="1" applyFont="1" applyProtection="1">
      <protection locked="0"/>
    </xf>
    <xf numFmtId="165" fontId="5" fillId="0" borderId="0" xfId="1" applyNumberFormat="1" applyFont="1" applyProtection="1">
      <protection locked="0"/>
    </xf>
    <xf numFmtId="165" fontId="6" fillId="0" borderId="0" xfId="2" applyNumberFormat="1" applyFont="1" applyBorder="1" applyProtection="1">
      <protection locked="0"/>
    </xf>
    <xf numFmtId="164" fontId="6" fillId="0" borderId="0" xfId="1" applyNumberFormat="1" applyFont="1" applyProtection="1">
      <protection locked="0"/>
    </xf>
    <xf numFmtId="0" fontId="9" fillId="0" borderId="0" xfId="0" applyFont="1" applyProtection="1">
      <protection locked="0"/>
    </xf>
    <xf numFmtId="0" fontId="5" fillId="0" borderId="0" xfId="0" applyFont="1"/>
    <xf numFmtId="165" fontId="5" fillId="0" borderId="0" xfId="2" applyNumberFormat="1" applyFont="1" applyProtection="1"/>
    <xf numFmtId="165" fontId="5" fillId="0" borderId="0" xfId="1" applyNumberFormat="1" applyFont="1" applyProtection="1"/>
    <xf numFmtId="165" fontId="5" fillId="0" borderId="0" xfId="0" applyNumberFormat="1" applyFont="1"/>
    <xf numFmtId="165" fontId="6" fillId="0" borderId="1" xfId="1" applyNumberFormat="1" applyFont="1" applyBorder="1" applyProtection="1"/>
    <xf numFmtId="165" fontId="6" fillId="0" borderId="0" xfId="2" applyNumberFormat="1" applyFont="1" applyBorder="1" applyProtection="1"/>
    <xf numFmtId="44" fontId="6" fillId="0" borderId="1" xfId="2" applyFont="1" applyBorder="1" applyProtection="1"/>
    <xf numFmtId="0" fontId="7" fillId="0" borderId="4" xfId="0" applyFont="1" applyBorder="1" applyAlignment="1">
      <alignment horizontal="center"/>
    </xf>
    <xf numFmtId="165" fontId="6" fillId="0" borderId="0" xfId="1" applyNumberFormat="1" applyFont="1" applyBorder="1" applyProtection="1"/>
    <xf numFmtId="164" fontId="10" fillId="0" borderId="0" xfId="0" applyNumberFormat="1" applyFont="1"/>
    <xf numFmtId="0" fontId="10" fillId="0" borderId="0" xfId="0" applyFont="1"/>
    <xf numFmtId="44" fontId="10" fillId="0" borderId="0" xfId="0" applyNumberFormat="1" applyFont="1"/>
    <xf numFmtId="10" fontId="10" fillId="0" borderId="0" xfId="0" applyNumberFormat="1" applyFont="1"/>
    <xf numFmtId="166" fontId="0" fillId="0" borderId="0" xfId="0" applyNumberFormat="1"/>
    <xf numFmtId="0" fontId="6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0" fillId="2" borderId="0" xfId="0" applyFill="1"/>
    <xf numFmtId="0" fontId="0" fillId="6" borderId="0" xfId="0" applyFill="1"/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7" borderId="0" xfId="0" applyFill="1"/>
    <xf numFmtId="0" fontId="0" fillId="5" borderId="0" xfId="0" applyFill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6" fontId="5" fillId="0" borderId="0" xfId="0" applyNumberFormat="1" applyFont="1" applyProtection="1">
      <protection locked="0"/>
    </xf>
    <xf numFmtId="10" fontId="5" fillId="0" borderId="0" xfId="0" applyNumberFormat="1" applyFont="1" applyProtection="1">
      <protection locked="0"/>
    </xf>
    <xf numFmtId="0" fontId="15" fillId="0" borderId="0" xfId="0" applyFont="1"/>
    <xf numFmtId="0" fontId="16" fillId="0" borderId="6" xfId="4" applyFont="1" applyBorder="1" applyAlignment="1">
      <alignment horizontal="left"/>
    </xf>
    <xf numFmtId="0" fontId="15" fillId="0" borderId="0" xfId="4" applyFont="1" applyAlignment="1">
      <alignment horizontal="left"/>
    </xf>
    <xf numFmtId="0" fontId="15" fillId="0" borderId="9" xfId="0" applyFont="1" applyBorder="1"/>
    <xf numFmtId="0" fontId="15" fillId="0" borderId="11" xfId="0" applyFont="1" applyBorder="1"/>
    <xf numFmtId="0" fontId="15" fillId="0" borderId="12" xfId="0" applyFont="1" applyBorder="1"/>
    <xf numFmtId="0" fontId="15" fillId="0" borderId="16" xfId="0" applyFont="1" applyBorder="1"/>
    <xf numFmtId="0" fontId="15" fillId="0" borderId="17" xfId="0" applyFont="1" applyBorder="1"/>
    <xf numFmtId="0" fontId="15" fillId="0" borderId="13" xfId="0" applyFont="1" applyBorder="1"/>
    <xf numFmtId="0" fontId="15" fillId="0" borderId="2" xfId="0" applyFont="1" applyBorder="1" applyAlignment="1">
      <alignment horizontal="left"/>
    </xf>
    <xf numFmtId="0" fontId="15" fillId="0" borderId="2" xfId="0" applyFont="1" applyBorder="1" applyAlignment="1">
      <alignment horizontal="left" wrapText="1"/>
    </xf>
    <xf numFmtId="0" fontId="15" fillId="0" borderId="14" xfId="0" applyFont="1" applyBorder="1" applyAlignment="1">
      <alignment horizontal="left" wrapText="1"/>
    </xf>
    <xf numFmtId="0" fontId="15" fillId="0" borderId="18" xfId="0" applyFont="1" applyBorder="1" applyAlignment="1">
      <alignment horizontal="left" wrapText="1"/>
    </xf>
    <xf numFmtId="0" fontId="15" fillId="0" borderId="6" xfId="4" applyFont="1" applyBorder="1"/>
    <xf numFmtId="166" fontId="15" fillId="0" borderId="9" xfId="4" applyNumberFormat="1" applyFont="1" applyBorder="1"/>
    <xf numFmtId="166" fontId="16" fillId="0" borderId="11" xfId="4" applyNumberFormat="1" applyFont="1" applyBorder="1"/>
    <xf numFmtId="166" fontId="15" fillId="0" borderId="7" xfId="4" applyNumberFormat="1" applyFont="1" applyBorder="1"/>
    <xf numFmtId="166" fontId="16" fillId="0" borderId="9" xfId="4" applyNumberFormat="1" applyFont="1" applyBorder="1"/>
    <xf numFmtId="0" fontId="15" fillId="0" borderId="8" xfId="4" applyFont="1" applyBorder="1"/>
    <xf numFmtId="0" fontId="14" fillId="0" borderId="3" xfId="0" applyFont="1" applyBorder="1" applyProtection="1">
      <protection locked="0"/>
    </xf>
    <xf numFmtId="0" fontId="15" fillId="0" borderId="13" xfId="0" applyFont="1" applyBorder="1" applyAlignment="1">
      <alignment horizontal="left" wrapText="1"/>
    </xf>
    <xf numFmtId="0" fontId="16" fillId="0" borderId="5" xfId="4" applyFont="1" applyBorder="1"/>
    <xf numFmtId="0" fontId="16" fillId="0" borderId="6" xfId="4" applyFont="1" applyBorder="1"/>
    <xf numFmtId="0" fontId="21" fillId="0" borderId="0" xfId="0" applyFont="1"/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16" fillId="0" borderId="10" xfId="4" applyFont="1" applyBorder="1"/>
    <xf numFmtId="0" fontId="16" fillId="0" borderId="11" xfId="4" applyFont="1" applyBorder="1"/>
    <xf numFmtId="0" fontId="16" fillId="0" borderId="14" xfId="0" applyFont="1" applyBorder="1"/>
    <xf numFmtId="0" fontId="16" fillId="0" borderId="18" xfId="0" applyFont="1" applyBorder="1"/>
    <xf numFmtId="0" fontId="15" fillId="0" borderId="0" xfId="4" applyFont="1" applyAlignment="1">
      <alignment horizontal="right"/>
    </xf>
    <xf numFmtId="0" fontId="15" fillId="0" borderId="0" xfId="4" applyFont="1"/>
    <xf numFmtId="166" fontId="15" fillId="0" borderId="0" xfId="4" applyNumberFormat="1" applyFont="1"/>
    <xf numFmtId="14" fontId="15" fillId="0" borderId="16" xfId="0" applyNumberFormat="1" applyFont="1" applyBorder="1"/>
    <xf numFmtId="14" fontId="15" fillId="0" borderId="17" xfId="0" applyNumberFormat="1" applyFont="1" applyBorder="1"/>
    <xf numFmtId="0" fontId="16" fillId="0" borderId="0" xfId="4" applyFont="1"/>
    <xf numFmtId="166" fontId="15" fillId="0" borderId="11" xfId="4" applyNumberFormat="1" applyFont="1" applyBorder="1" applyAlignment="1">
      <alignment horizontal="right"/>
    </xf>
    <xf numFmtId="0" fontId="16" fillId="0" borderId="13" xfId="0" applyFont="1" applyBorder="1" applyAlignment="1">
      <alignment vertical="center"/>
    </xf>
    <xf numFmtId="0" fontId="23" fillId="0" borderId="16" xfId="0" applyFont="1" applyBorder="1" applyAlignment="1">
      <alignment horizontal="right"/>
    </xf>
    <xf numFmtId="0" fontId="23" fillId="0" borderId="17" xfId="0" applyFont="1" applyBorder="1" applyAlignment="1">
      <alignment horizontal="right"/>
    </xf>
    <xf numFmtId="0" fontId="15" fillId="9" borderId="15" xfId="0" applyFont="1" applyFill="1" applyBorder="1"/>
    <xf numFmtId="166" fontId="15" fillId="9" borderId="16" xfId="0" applyNumberFormat="1" applyFont="1" applyFill="1" applyBorder="1"/>
    <xf numFmtId="14" fontId="15" fillId="9" borderId="16" xfId="0" applyNumberFormat="1" applyFont="1" applyFill="1" applyBorder="1"/>
    <xf numFmtId="0" fontId="15" fillId="9" borderId="16" xfId="0" applyFont="1" applyFill="1" applyBorder="1"/>
    <xf numFmtId="0" fontId="15" fillId="9" borderId="0" xfId="0" applyFont="1" applyFill="1"/>
    <xf numFmtId="0" fontId="15" fillId="9" borderId="9" xfId="0" applyFont="1" applyFill="1" applyBorder="1"/>
    <xf numFmtId="0" fontId="23" fillId="9" borderId="16" xfId="0" applyFont="1" applyFill="1" applyBorder="1" applyAlignment="1">
      <alignment horizontal="right"/>
    </xf>
    <xf numFmtId="0" fontId="15" fillId="9" borderId="8" xfId="4" applyFont="1" applyFill="1" applyBorder="1"/>
    <xf numFmtId="0" fontId="15" fillId="9" borderId="0" xfId="4" applyFont="1" applyFill="1"/>
    <xf numFmtId="166" fontId="15" fillId="9" borderId="0" xfId="4" applyNumberFormat="1" applyFont="1" applyFill="1"/>
    <xf numFmtId="166" fontId="15" fillId="9" borderId="9" xfId="4" applyNumberFormat="1" applyFont="1" applyFill="1" applyBorder="1"/>
    <xf numFmtId="0" fontId="16" fillId="9" borderId="0" xfId="4" applyFont="1" applyFill="1"/>
    <xf numFmtId="166" fontId="16" fillId="9" borderId="9" xfId="4" applyNumberFormat="1" applyFont="1" applyFill="1" applyBorder="1"/>
    <xf numFmtId="10" fontId="15" fillId="9" borderId="9" xfId="4" applyNumberFormat="1" applyFont="1" applyFill="1" applyBorder="1"/>
    <xf numFmtId="3" fontId="15" fillId="9" borderId="8" xfId="0" applyNumberFormat="1" applyFont="1" applyFill="1" applyBorder="1"/>
    <xf numFmtId="3" fontId="15" fillId="9" borderId="16" xfId="0" applyNumberFormat="1" applyFont="1" applyFill="1" applyBorder="1"/>
    <xf numFmtId="3" fontId="15" fillId="0" borderId="8" xfId="0" applyNumberFormat="1" applyFont="1" applyBorder="1"/>
    <xf numFmtId="3" fontId="15" fillId="0" borderId="16" xfId="0" applyNumberFormat="1" applyFont="1" applyBorder="1"/>
    <xf numFmtId="3" fontId="15" fillId="0" borderId="10" xfId="0" applyNumberFormat="1" applyFont="1" applyBorder="1"/>
    <xf numFmtId="3" fontId="15" fillId="0" borderId="17" xfId="0" applyNumberFormat="1" applyFont="1" applyBorder="1"/>
    <xf numFmtId="10" fontId="15" fillId="9" borderId="16" xfId="0" applyNumberFormat="1" applyFont="1" applyFill="1" applyBorder="1"/>
    <xf numFmtId="10" fontId="15" fillId="9" borderId="0" xfId="0" applyNumberFormat="1" applyFont="1" applyFill="1"/>
    <xf numFmtId="166" fontId="15" fillId="10" borderId="0" xfId="4" applyNumberFormat="1" applyFont="1" applyFill="1"/>
    <xf numFmtId="166" fontId="15" fillId="10" borderId="9" xfId="4" applyNumberFormat="1" applyFont="1" applyFill="1" applyBorder="1"/>
    <xf numFmtId="166" fontId="15" fillId="11" borderId="9" xfId="4" applyNumberFormat="1" applyFont="1" applyFill="1" applyBorder="1"/>
    <xf numFmtId="0" fontId="3" fillId="8" borderId="0" xfId="0" applyFont="1" applyFill="1"/>
    <xf numFmtId="0" fontId="3" fillId="8" borderId="0" xfId="0" applyFont="1" applyFill="1" applyAlignment="1">
      <alignment horizontal="left"/>
    </xf>
    <xf numFmtId="0" fontId="0" fillId="8" borderId="0" xfId="0" applyFill="1"/>
    <xf numFmtId="0" fontId="24" fillId="8" borderId="0" xfId="0" applyFont="1" applyFill="1"/>
    <xf numFmtId="43" fontId="0" fillId="0" borderId="3" xfId="1" applyFont="1" applyFill="1" applyBorder="1" applyProtection="1"/>
    <xf numFmtId="43" fontId="3" fillId="0" borderId="3" xfId="1" applyFont="1" applyFill="1" applyBorder="1" applyAlignment="1" applyProtection="1"/>
    <xf numFmtId="0" fontId="0" fillId="8" borderId="0" xfId="0" applyFill="1" applyProtection="1">
      <protection locked="0"/>
    </xf>
    <xf numFmtId="0" fontId="3" fillId="8" borderId="0" xfId="0" applyFont="1" applyFill="1" applyProtection="1">
      <protection locked="0"/>
    </xf>
    <xf numFmtId="0" fontId="0" fillId="0" borderId="4" xfId="0" applyBorder="1"/>
    <xf numFmtId="0" fontId="0" fillId="0" borderId="4" xfId="0" applyBorder="1" applyAlignment="1">
      <alignment wrapText="1"/>
    </xf>
    <xf numFmtId="167" fontId="0" fillId="0" borderId="3" xfId="0" applyNumberFormat="1" applyBorder="1"/>
    <xf numFmtId="10" fontId="0" fillId="0" borderId="3" xfId="0" applyNumberFormat="1" applyBorder="1"/>
    <xf numFmtId="167" fontId="0" fillId="0" borderId="0" xfId="0" applyNumberFormat="1"/>
    <xf numFmtId="10" fontId="0" fillId="0" borderId="0" xfId="0" applyNumberFormat="1"/>
    <xf numFmtId="0" fontId="11" fillId="2" borderId="4" xfId="0" applyFont="1" applyFill="1" applyBorder="1" applyAlignment="1" applyProtection="1">
      <alignment horizontal="center" wrapText="1"/>
      <protection locked="0"/>
    </xf>
    <xf numFmtId="0" fontId="7" fillId="2" borderId="4" xfId="0" applyFont="1" applyFill="1" applyBorder="1" applyAlignment="1" applyProtection="1">
      <alignment horizontal="center" wrapText="1"/>
      <protection locked="0"/>
    </xf>
    <xf numFmtId="0" fontId="25" fillId="0" borderId="0" xfId="0" applyFont="1" applyAlignment="1">
      <alignment wrapText="1"/>
    </xf>
    <xf numFmtId="0" fontId="21" fillId="0" borderId="0" xfId="0" applyFont="1" applyAlignment="1">
      <alignment horizontal="right"/>
    </xf>
    <xf numFmtId="10" fontId="5" fillId="0" borderId="3" xfId="1" applyNumberFormat="1" applyFont="1" applyBorder="1" applyProtection="1"/>
    <xf numFmtId="10" fontId="5" fillId="0" borderId="3" xfId="1" applyNumberFormat="1" applyFont="1" applyBorder="1" applyProtection="1">
      <protection locked="0"/>
    </xf>
    <xf numFmtId="5" fontId="5" fillId="0" borderId="3" xfId="1" applyNumberFormat="1" applyFont="1" applyBorder="1" applyProtection="1"/>
    <xf numFmtId="5" fontId="5" fillId="0" borderId="3" xfId="1" applyNumberFormat="1" applyFont="1" applyBorder="1" applyProtection="1">
      <protection locked="0"/>
    </xf>
    <xf numFmtId="166" fontId="5" fillId="0" borderId="3" xfId="1" applyNumberFormat="1" applyFont="1" applyBorder="1" applyProtection="1"/>
    <xf numFmtId="166" fontId="5" fillId="0" borderId="3" xfId="3" applyNumberFormat="1" applyFont="1" applyBorder="1" applyProtection="1">
      <protection locked="0"/>
    </xf>
    <xf numFmtId="39" fontId="5" fillId="0" borderId="3" xfId="1" applyNumberFormat="1" applyFont="1" applyBorder="1" applyProtection="1"/>
    <xf numFmtId="39" fontId="5" fillId="0" borderId="3" xfId="1" applyNumberFormat="1" applyFont="1" applyBorder="1" applyProtection="1">
      <protection locked="0"/>
    </xf>
    <xf numFmtId="37" fontId="5" fillId="0" borderId="3" xfId="1" applyNumberFormat="1" applyFont="1" applyBorder="1" applyProtection="1"/>
    <xf numFmtId="37" fontId="5" fillId="0" borderId="3" xfId="1" applyNumberFormat="1" applyFont="1" applyBorder="1" applyProtection="1">
      <protection locked="0"/>
    </xf>
    <xf numFmtId="39" fontId="5" fillId="0" borderId="3" xfId="1" applyNumberFormat="1" applyFont="1" applyBorder="1"/>
    <xf numFmtId="10" fontId="5" fillId="0" borderId="3" xfId="1" applyNumberFormat="1" applyFont="1" applyBorder="1"/>
    <xf numFmtId="10" fontId="0" fillId="0" borderId="0" xfId="0" applyNumberFormat="1" applyProtection="1">
      <protection locked="0"/>
    </xf>
    <xf numFmtId="37" fontId="5" fillId="0" borderId="3" xfId="1" applyNumberFormat="1" applyFont="1" applyBorder="1"/>
    <xf numFmtId="0" fontId="26" fillId="0" borderId="0" xfId="0" applyFont="1" applyAlignment="1" applyProtection="1">
      <alignment wrapText="1"/>
      <protection locked="0"/>
    </xf>
    <xf numFmtId="0" fontId="26" fillId="0" borderId="0" xfId="0" applyFont="1" applyAlignment="1">
      <alignment wrapText="1"/>
    </xf>
    <xf numFmtId="42" fontId="5" fillId="2" borderId="0" xfId="2" applyNumberFormat="1" applyFont="1" applyFill="1" applyProtection="1">
      <protection locked="0"/>
    </xf>
    <xf numFmtId="0" fontId="27" fillId="0" borderId="0" xfId="0" applyFont="1"/>
    <xf numFmtId="167" fontId="0" fillId="0" borderId="0" xfId="0" applyNumberFormat="1" applyProtection="1">
      <protection locked="0"/>
    </xf>
    <xf numFmtId="0" fontId="0" fillId="0" borderId="3" xfId="0" applyBorder="1" applyAlignment="1">
      <alignment horizontal="left"/>
    </xf>
    <xf numFmtId="0" fontId="5" fillId="2" borderId="0" xfId="0" applyFont="1" applyFill="1" applyAlignment="1" applyProtection="1">
      <alignment horizontal="center"/>
      <protection locked="0"/>
    </xf>
    <xf numFmtId="0" fontId="28" fillId="2" borderId="0" xfId="0" applyFont="1" applyFill="1" applyProtection="1">
      <protection locked="0"/>
    </xf>
    <xf numFmtId="0" fontId="17" fillId="0" borderId="0" xfId="0" applyFont="1"/>
    <xf numFmtId="0" fontId="0" fillId="2" borderId="0" xfId="0" applyFill="1" applyProtection="1">
      <protection locked="0"/>
    </xf>
    <xf numFmtId="0" fontId="29" fillId="2" borderId="0" xfId="8" applyFill="1" applyProtection="1">
      <protection locked="0"/>
    </xf>
    <xf numFmtId="0" fontId="28" fillId="2" borderId="0" xfId="0" applyFont="1" applyFill="1" applyAlignment="1" applyProtection="1">
      <alignment horizontal="left"/>
      <protection locked="0"/>
    </xf>
    <xf numFmtId="0" fontId="0" fillId="0" borderId="0" xfId="0" applyAlignment="1" applyProtection="1">
      <alignment wrapText="1"/>
      <protection locked="0"/>
    </xf>
    <xf numFmtId="166" fontId="15" fillId="0" borderId="16" xfId="0" applyNumberFormat="1" applyFont="1" applyBorder="1"/>
    <xf numFmtId="39" fontId="5" fillId="4" borderId="3" xfId="2" applyNumberFormat="1" applyFont="1" applyFill="1" applyBorder="1" applyProtection="1"/>
    <xf numFmtId="39" fontId="5" fillId="4" borderId="3" xfId="2" applyNumberFormat="1" applyFont="1" applyFill="1" applyBorder="1" applyProtection="1">
      <protection locked="0"/>
    </xf>
    <xf numFmtId="39" fontId="5" fillId="0" borderId="3" xfId="2" applyNumberFormat="1" applyFont="1" applyBorder="1" applyProtection="1"/>
    <xf numFmtId="39" fontId="5" fillId="0" borderId="3" xfId="2" applyNumberFormat="1" applyFont="1" applyBorder="1" applyProtection="1">
      <protection locked="0"/>
    </xf>
    <xf numFmtId="0" fontId="18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center" vertical="top" wrapText="1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horizontal="right"/>
    </xf>
    <xf numFmtId="0" fontId="21" fillId="0" borderId="0" xfId="0" applyFont="1" applyAlignment="1">
      <alignment horizontal="left" wrapText="1"/>
    </xf>
    <xf numFmtId="0" fontId="22" fillId="0" borderId="0" xfId="0" applyFont="1" applyAlignment="1">
      <alignment horizontal="center"/>
    </xf>
    <xf numFmtId="0" fontId="16" fillId="0" borderId="13" xfId="4" applyFont="1" applyBorder="1" applyAlignment="1">
      <alignment horizontal="left" vertical="center"/>
    </xf>
    <xf numFmtId="0" fontId="16" fillId="0" borderId="14" xfId="4" applyFont="1" applyBorder="1" applyAlignment="1">
      <alignment horizontal="left" vertical="center"/>
    </xf>
    <xf numFmtId="0" fontId="16" fillId="0" borderId="18" xfId="4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wrapText="1"/>
    </xf>
  </cellXfs>
  <cellStyles count="9">
    <cellStyle name="Comma" xfId="1" builtinId="3"/>
    <cellStyle name="Currency" xfId="2" builtinId="4"/>
    <cellStyle name="Currency 2" xfId="7" xr:uid="{9270B0DD-69AB-4A31-862B-B12A82CB6D21}"/>
    <cellStyle name="Hyperlink" xfId="8" builtinId="8"/>
    <cellStyle name="Normal" xfId="0" builtinId="0"/>
    <cellStyle name="Normal 2" xfId="4" xr:uid="{23589F10-8719-4527-81C3-A521995BD8EC}"/>
    <cellStyle name="Normal 2 2" xfId="6" xr:uid="{4AFCE0AA-CF59-498A-BCBE-0FBC56E2EBDD}"/>
    <cellStyle name="Normal 3" xfId="5" xr:uid="{69651806-4A03-49A9-BA5B-635FD932EEB1}"/>
    <cellStyle name="Percent" xfId="3" builtinId="5"/>
  </cellStyles>
  <dxfs count="10">
    <dxf>
      <fill>
        <patternFill>
          <bgColor rgb="FFFF0000"/>
        </patternFill>
      </fill>
    </dxf>
    <dxf>
      <fill>
        <patternFill>
          <bgColor rgb="FFFF0066"/>
        </patternFill>
      </fill>
    </dxf>
    <dxf>
      <fill>
        <patternFill>
          <bgColor rgb="FFFF006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6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FF"/>
      <color rgb="FFFFCCFF"/>
      <color rgb="FFFF3399"/>
      <color rgb="FF66FFFF"/>
      <color rgb="FFFF0066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37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D8A59-C673-49F2-8257-24883292DE8B}">
  <sheetPr codeName="Sheet1">
    <pageSetUpPr fitToPage="1"/>
  </sheetPr>
  <dimension ref="A1:P13"/>
  <sheetViews>
    <sheetView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H8" sqref="H8"/>
    </sheetView>
  </sheetViews>
  <sheetFormatPr defaultRowHeight="15.5" x14ac:dyDescent="0.35"/>
  <cols>
    <col min="2" max="2" width="11.765625" style="40" customWidth="1"/>
    <col min="3" max="3" width="1.53515625" customWidth="1"/>
    <col min="4" max="4" width="9.53515625" bestFit="1" customWidth="1"/>
    <col min="5" max="8" width="8.765625" customWidth="1"/>
    <col min="9" max="9" width="9.53515625" bestFit="1" customWidth="1"/>
    <col min="10" max="12" width="10.4609375" customWidth="1"/>
  </cols>
  <sheetData>
    <row r="1" spans="1:16" x14ac:dyDescent="0.35">
      <c r="A1" s="1" t="s">
        <v>0</v>
      </c>
    </row>
    <row r="2" spans="1:16" x14ac:dyDescent="0.35">
      <c r="A2">
        <f>+Budget!B3</f>
        <v>0</v>
      </c>
      <c r="E2" s="35"/>
      <c r="F2" s="35"/>
      <c r="G2" s="35"/>
      <c r="H2" s="35"/>
    </row>
    <row r="3" spans="1:16" s="35" customFormat="1" ht="62" x14ac:dyDescent="0.35">
      <c r="A3" s="35" t="s">
        <v>1</v>
      </c>
      <c r="B3" s="35" t="s">
        <v>2</v>
      </c>
      <c r="D3" s="34" t="s">
        <v>3</v>
      </c>
      <c r="E3" s="35" t="s">
        <v>4</v>
      </c>
      <c r="F3" s="35" t="s">
        <v>5</v>
      </c>
      <c r="G3" s="35" t="s">
        <v>6</v>
      </c>
      <c r="H3" s="35" t="s">
        <v>7</v>
      </c>
      <c r="I3" s="34" t="s">
        <v>8</v>
      </c>
      <c r="J3" s="34" t="s">
        <v>9</v>
      </c>
      <c r="K3" s="34" t="s">
        <v>10</v>
      </c>
      <c r="L3" s="34" t="s">
        <v>11</v>
      </c>
      <c r="M3" s="34" t="s">
        <v>12</v>
      </c>
      <c r="N3" s="34" t="s">
        <v>13</v>
      </c>
      <c r="O3" s="34" t="s">
        <v>14</v>
      </c>
      <c r="P3" s="34" t="s">
        <v>15</v>
      </c>
    </row>
    <row r="5" spans="1:16" x14ac:dyDescent="0.35">
      <c r="A5" s="39" t="str">
        <f>+Budget!D2</f>
        <v>NA</v>
      </c>
      <c r="B5" s="41" t="str">
        <f>+Budget!D4</f>
        <v>NONE</v>
      </c>
      <c r="C5" s="36"/>
      <c r="D5" s="37">
        <f>+Total_Expenditures1</f>
        <v>0</v>
      </c>
      <c r="E5" s="38">
        <f>+Budget!D23</f>
        <v>0</v>
      </c>
      <c r="F5" s="38">
        <f>+Budget!D25</f>
        <v>0</v>
      </c>
      <c r="G5" s="38">
        <f>+Budget!D26</f>
        <v>0</v>
      </c>
      <c r="H5" s="38">
        <f>+Budget!D27</f>
        <v>0</v>
      </c>
      <c r="I5" s="37">
        <f>+Total_Funding1</f>
        <v>0</v>
      </c>
      <c r="J5" s="15">
        <f>+Funding_Difference1</f>
        <v>0</v>
      </c>
      <c r="K5" s="43">
        <f>+Persons_Served1</f>
        <v>0</v>
      </c>
      <c r="L5" s="43">
        <f>+Units1</f>
        <v>0</v>
      </c>
      <c r="M5" s="42">
        <f>+Rate1</f>
        <v>0</v>
      </c>
      <c r="N5" s="42">
        <f>+Unit_Cost1</f>
        <v>0</v>
      </c>
      <c r="O5" s="9">
        <f>+Match1</f>
        <v>0</v>
      </c>
      <c r="P5" s="9">
        <f>+Share1</f>
        <v>0</v>
      </c>
    </row>
    <row r="6" spans="1:16" x14ac:dyDescent="0.35">
      <c r="A6" s="39" t="str">
        <f>+Budget!E2</f>
        <v>NA</v>
      </c>
      <c r="B6" s="41" t="str">
        <f>+Budget!E4</f>
        <v>NONE</v>
      </c>
      <c r="C6" s="36"/>
      <c r="D6" s="37">
        <f>+Total_Expenditures2</f>
        <v>0</v>
      </c>
      <c r="E6" s="38">
        <f>+Budget!E23</f>
        <v>0</v>
      </c>
      <c r="F6" s="17">
        <f>+Budget!E25</f>
        <v>0</v>
      </c>
      <c r="G6" s="38">
        <f>+Budget!E26</f>
        <v>0</v>
      </c>
      <c r="H6" s="38">
        <f>+Budget!E27</f>
        <v>0</v>
      </c>
      <c r="I6" s="37">
        <f>+Total_Funding2</f>
        <v>0</v>
      </c>
      <c r="J6" s="15">
        <f>+Funding_Difference2</f>
        <v>0</v>
      </c>
      <c r="K6" s="43">
        <f>+Persons_Served2</f>
        <v>0</v>
      </c>
      <c r="L6" s="43">
        <f>+Units2</f>
        <v>0</v>
      </c>
      <c r="M6" s="42">
        <f>+Rate2</f>
        <v>0</v>
      </c>
      <c r="N6" s="42">
        <f>+Unit_Cost2</f>
        <v>0</v>
      </c>
      <c r="O6" s="9">
        <f>+Match2</f>
        <v>0</v>
      </c>
      <c r="P6" s="9">
        <f>+Share2</f>
        <v>0</v>
      </c>
    </row>
    <row r="7" spans="1:16" x14ac:dyDescent="0.35">
      <c r="A7" s="39" t="str">
        <f>+Budget!F2</f>
        <v>NA</v>
      </c>
      <c r="B7" s="41" t="str">
        <f>+Budget!F4</f>
        <v>NONE</v>
      </c>
      <c r="C7" s="36"/>
      <c r="D7" s="37">
        <f>+Total_Expenditures3</f>
        <v>0</v>
      </c>
      <c r="E7" s="38">
        <f>+Budget!F23</f>
        <v>0</v>
      </c>
      <c r="F7" s="17">
        <f>+Budget!F25</f>
        <v>0</v>
      </c>
      <c r="G7" s="38">
        <f>+Budget!F26</f>
        <v>0</v>
      </c>
      <c r="H7" s="38">
        <f>+Budget!F27</f>
        <v>0</v>
      </c>
      <c r="I7" s="37">
        <f>+Total_Funding3</f>
        <v>0</v>
      </c>
      <c r="J7" s="15">
        <f>+Funding_Difference3</f>
        <v>0</v>
      </c>
      <c r="K7" s="43">
        <f>+Persons_Served3</f>
        <v>0</v>
      </c>
      <c r="L7" s="43">
        <f>+Units3</f>
        <v>0</v>
      </c>
      <c r="M7" s="42">
        <f>+Rate3</f>
        <v>0</v>
      </c>
      <c r="N7" s="42">
        <f>+Unit_Cost3</f>
        <v>0</v>
      </c>
      <c r="O7" s="9">
        <f>+Match3</f>
        <v>0</v>
      </c>
      <c r="P7" s="9">
        <f>+Share3</f>
        <v>0</v>
      </c>
    </row>
    <row r="8" spans="1:16" x14ac:dyDescent="0.35">
      <c r="A8" s="39" t="str">
        <f>+Budget!G2</f>
        <v>NA</v>
      </c>
      <c r="B8" s="41" t="str">
        <f>+Budget!G4</f>
        <v>NONE</v>
      </c>
      <c r="C8" s="36"/>
      <c r="D8" s="37">
        <f>+Total_Expenditures4</f>
        <v>0</v>
      </c>
      <c r="E8" s="38">
        <f>+Budget!G23</f>
        <v>0</v>
      </c>
      <c r="F8" s="17">
        <f>+Budget!G25</f>
        <v>0</v>
      </c>
      <c r="G8" s="38">
        <f>+Budget!G26</f>
        <v>0</v>
      </c>
      <c r="H8" s="38">
        <f>+Budget!G27</f>
        <v>0</v>
      </c>
      <c r="I8" s="37">
        <f>+Total_Funding4</f>
        <v>0</v>
      </c>
      <c r="J8" s="15">
        <f>+Funding_Difference4</f>
        <v>0</v>
      </c>
      <c r="K8" s="43">
        <f>+Persons_Served4</f>
        <v>0</v>
      </c>
      <c r="L8" s="43">
        <f>+Units4</f>
        <v>0</v>
      </c>
      <c r="M8" s="42">
        <f>+Rate4</f>
        <v>0</v>
      </c>
      <c r="N8" s="42">
        <f>+Unit_Cost4</f>
        <v>0</v>
      </c>
      <c r="O8" s="9">
        <f>+Match4</f>
        <v>0</v>
      </c>
      <c r="P8" s="9">
        <f>+Share4</f>
        <v>0</v>
      </c>
    </row>
    <row r="9" spans="1:16" x14ac:dyDescent="0.35">
      <c r="A9" s="39" t="str">
        <f>+Budget!H2</f>
        <v>NA</v>
      </c>
      <c r="B9" s="41" t="str">
        <f>+Budget!H4</f>
        <v>NONE</v>
      </c>
      <c r="C9" s="36"/>
      <c r="D9" s="37">
        <f>+Total_Expenditures5</f>
        <v>0</v>
      </c>
      <c r="E9" s="38">
        <f>+Budget!H23</f>
        <v>0</v>
      </c>
      <c r="F9" s="17">
        <f>+Budget!H25</f>
        <v>0</v>
      </c>
      <c r="G9" s="38">
        <f>+Budget!H26</f>
        <v>0</v>
      </c>
      <c r="H9" s="38">
        <f>+Budget!H27</f>
        <v>0</v>
      </c>
      <c r="I9" s="37">
        <f>+Total_Funding5</f>
        <v>0</v>
      </c>
      <c r="J9" s="15">
        <f>+Funding_Difference5</f>
        <v>0</v>
      </c>
      <c r="K9" s="43">
        <f>+Persons_Served5</f>
        <v>0</v>
      </c>
      <c r="L9" s="43">
        <f>+Units5</f>
        <v>0</v>
      </c>
      <c r="M9" s="42">
        <f>+Rate5</f>
        <v>0</v>
      </c>
      <c r="N9" s="42">
        <f>+Unit_Cost5</f>
        <v>0</v>
      </c>
      <c r="O9" s="9">
        <f>+Match5</f>
        <v>0</v>
      </c>
      <c r="P9" s="9">
        <f>+Share5</f>
        <v>0</v>
      </c>
    </row>
    <row r="10" spans="1:16" x14ac:dyDescent="0.35">
      <c r="A10" s="39" t="str">
        <f>+Budget!I2</f>
        <v>NA</v>
      </c>
      <c r="B10" s="41" t="str">
        <f>+Budget!I4</f>
        <v>NONE</v>
      </c>
      <c r="C10" s="36"/>
      <c r="D10" s="37">
        <f>+Total_Expenditures6</f>
        <v>0</v>
      </c>
      <c r="E10" s="38">
        <f>+Budget!I23</f>
        <v>0</v>
      </c>
      <c r="F10" s="17">
        <f>+Budget!I25</f>
        <v>0</v>
      </c>
      <c r="G10" s="38">
        <f>+Budget!I26</f>
        <v>0</v>
      </c>
      <c r="H10" s="38">
        <f>+Budget!I27</f>
        <v>0</v>
      </c>
      <c r="I10" s="37">
        <f>+Total_Funding6</f>
        <v>0</v>
      </c>
      <c r="J10" s="15">
        <f>+Funding_Difference6</f>
        <v>0</v>
      </c>
      <c r="K10" s="43">
        <f>+Persons_Served6</f>
        <v>0</v>
      </c>
      <c r="L10" s="43">
        <f>+Units6</f>
        <v>0</v>
      </c>
      <c r="M10" s="42">
        <f>+Rate6</f>
        <v>0</v>
      </c>
      <c r="N10" s="42">
        <f>+Unit_Cost6</f>
        <v>0</v>
      </c>
      <c r="O10" s="9">
        <f>+Match6</f>
        <v>0</v>
      </c>
      <c r="P10" s="9">
        <f>+Share6</f>
        <v>0</v>
      </c>
    </row>
    <row r="11" spans="1:16" x14ac:dyDescent="0.35">
      <c r="A11" s="39" t="str">
        <f>+Budget!J2</f>
        <v>NA</v>
      </c>
      <c r="B11" s="41" t="str">
        <f>+Budget!J4</f>
        <v>NONE</v>
      </c>
      <c r="C11" s="36"/>
      <c r="D11" s="37">
        <f>+Total_Funding7</f>
        <v>0</v>
      </c>
      <c r="E11" s="38">
        <f>+Budget!J23</f>
        <v>0</v>
      </c>
      <c r="F11" s="17">
        <f>+Budget!J25</f>
        <v>0</v>
      </c>
      <c r="G11" s="38">
        <f>+Budget!J26</f>
        <v>0</v>
      </c>
      <c r="H11" s="38">
        <f>+Budget!J27</f>
        <v>0</v>
      </c>
      <c r="I11" s="37">
        <f>+Total_Funding7</f>
        <v>0</v>
      </c>
      <c r="J11" s="15">
        <f>+Funding_Difference7</f>
        <v>0</v>
      </c>
      <c r="K11" s="43">
        <f>+Persons_Served7</f>
        <v>0</v>
      </c>
      <c r="L11" s="43">
        <f>+Units7</f>
        <v>0</v>
      </c>
      <c r="M11" s="42">
        <f>+Rate7</f>
        <v>0</v>
      </c>
      <c r="N11" s="42">
        <f>+Unit_Cost7</f>
        <v>0</v>
      </c>
      <c r="O11" s="9">
        <f>+Match7</f>
        <v>0</v>
      </c>
      <c r="P11" s="9">
        <f>+Share7</f>
        <v>0</v>
      </c>
    </row>
    <row r="12" spans="1:16" x14ac:dyDescent="0.35">
      <c r="A12" s="39" t="str">
        <f>+Budget!K2</f>
        <v>NA</v>
      </c>
      <c r="B12" s="41" t="str">
        <f>+Budget!K4</f>
        <v>NONE</v>
      </c>
      <c r="C12" s="36"/>
      <c r="D12" s="37">
        <f>+Total_Expenditures8</f>
        <v>0</v>
      </c>
      <c r="E12" s="38">
        <f>+Budget!K23</f>
        <v>0</v>
      </c>
      <c r="F12" s="17">
        <f>+Budget!K25</f>
        <v>0</v>
      </c>
      <c r="G12" s="38">
        <f>+Budget!K26</f>
        <v>0</v>
      </c>
      <c r="H12" s="38">
        <f>+Budget!K27</f>
        <v>0</v>
      </c>
      <c r="I12" s="37">
        <f>+Total_Funding8</f>
        <v>0</v>
      </c>
      <c r="J12" s="15">
        <f>+Funding_Difference8</f>
        <v>0</v>
      </c>
      <c r="K12" s="43">
        <f>+Persons_Served8</f>
        <v>0</v>
      </c>
      <c r="L12" s="43">
        <f>+Units8</f>
        <v>0</v>
      </c>
      <c r="M12" s="42">
        <f>+Rate8</f>
        <v>0</v>
      </c>
      <c r="N12" s="42">
        <f>+Unit_Cost8</f>
        <v>0</v>
      </c>
      <c r="O12" s="9">
        <f>+Match8</f>
        <v>0</v>
      </c>
      <c r="P12" s="9">
        <f>+Share8</f>
        <v>0</v>
      </c>
    </row>
    <row r="13" spans="1:16" x14ac:dyDescent="0.35">
      <c r="B13" s="41"/>
      <c r="D13" s="37">
        <f>SUM(D5:D12)</f>
        <v>0</v>
      </c>
      <c r="E13" s="12">
        <f>SUM(E5:E12)</f>
        <v>0</v>
      </c>
      <c r="F13" s="12">
        <f>SUM(F5:F12)</f>
        <v>0</v>
      </c>
      <c r="G13" s="12">
        <f>SUM(G5:G12)</f>
        <v>0</v>
      </c>
      <c r="H13" s="12">
        <f>SUM(H5:H12)</f>
        <v>0</v>
      </c>
      <c r="I13" s="37">
        <f>SUM(E13:H13)</f>
        <v>0</v>
      </c>
      <c r="J13" s="15">
        <f t="shared" ref="J13" si="0">+I13-D13</f>
        <v>0</v>
      </c>
      <c r="K13" s="43"/>
      <c r="L13" s="43"/>
      <c r="M13" s="37"/>
      <c r="N13" s="37"/>
    </row>
  </sheetData>
  <conditionalFormatting sqref="O5:O12">
    <cfRule type="cellIs" dxfId="2" priority="1" operator="lessThan">
      <formula>15%</formula>
    </cfRule>
  </conditionalFormatting>
  <printOptions gridLines="1"/>
  <pageMargins left="0.7" right="0.7" top="0.75" bottom="0.75" header="0.3" footer="0.3"/>
  <pageSetup scale="92" orientation="landscape" r:id="rId1"/>
  <headerFooter>
    <oddFooter>&amp;R&amp;9&amp;Z&amp;F  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E052711-6986-496B-AE52-E57B1C0B1AAC}">
          <x14:formula1>
            <xm:f>Services!$B$2:$B$27</xm:f>
          </x14:formula1>
          <xm:sqref>C5:C12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70344-2DE0-4A4C-8BEA-354FFA2FA373}">
  <sheetPr codeName="Sheet17">
    <pageSetUpPr fitToPage="1"/>
  </sheetPr>
  <dimension ref="A1:I29"/>
  <sheetViews>
    <sheetView showGridLines="0" view="pageLayout" zoomScaleNormal="100" workbookViewId="0">
      <selection activeCell="I25" sqref="I25"/>
    </sheetView>
  </sheetViews>
  <sheetFormatPr defaultColWidth="10.69140625" defaultRowHeight="18" customHeight="1" x14ac:dyDescent="0.55000000000000004"/>
  <cols>
    <col min="1" max="1" width="16.07421875" style="116" customWidth="1"/>
    <col min="2" max="9" width="11.69140625" style="116" customWidth="1"/>
    <col min="10" max="16384" width="10.69140625" style="116"/>
  </cols>
  <sheetData>
    <row r="1" spans="1:9" ht="18.75" customHeight="1" x14ac:dyDescent="0.65">
      <c r="A1" s="240" t="s">
        <v>155</v>
      </c>
      <c r="B1" s="240"/>
      <c r="C1" s="240"/>
      <c r="D1" s="240"/>
      <c r="E1" s="240"/>
      <c r="F1" s="240"/>
      <c r="G1" s="240"/>
      <c r="H1" s="240"/>
      <c r="I1" s="240"/>
    </row>
    <row r="2" spans="1:9" ht="18" customHeight="1" x14ac:dyDescent="0.55000000000000004">
      <c r="A2" s="116" t="s">
        <v>156</v>
      </c>
      <c r="B2" s="116" t="str">
        <f>Service5</f>
        <v>NONE</v>
      </c>
      <c r="D2" s="116" t="s">
        <v>262</v>
      </c>
      <c r="E2" s="116">
        <f>Budget!H1</f>
        <v>0</v>
      </c>
      <c r="G2" s="116" t="s">
        <v>157</v>
      </c>
      <c r="I2" s="116" t="str">
        <f>CFDA5</f>
        <v>NA</v>
      </c>
    </row>
    <row r="3" spans="1:9" ht="0.75" customHeight="1" thickBot="1" x14ac:dyDescent="0.6"/>
    <row r="4" spans="1:9" ht="16.5" customHeight="1" thickBot="1" x14ac:dyDescent="0.6">
      <c r="A4" s="155" t="s">
        <v>17</v>
      </c>
      <c r="B4" s="146"/>
      <c r="C4" s="146"/>
      <c r="D4" s="146"/>
      <c r="E4" s="146"/>
      <c r="F4" s="146"/>
      <c r="G4" s="146"/>
      <c r="H4" s="146"/>
      <c r="I4" s="147"/>
    </row>
    <row r="5" spans="1:9" ht="75.75" customHeight="1" thickBot="1" x14ac:dyDescent="0.6">
      <c r="A5" s="124"/>
      <c r="B5" s="126" t="s">
        <v>18</v>
      </c>
      <c r="C5" s="125" t="s">
        <v>19</v>
      </c>
      <c r="D5" s="126" t="s">
        <v>158</v>
      </c>
      <c r="E5" s="127" t="s">
        <v>159</v>
      </c>
      <c r="F5" s="126" t="s">
        <v>160</v>
      </c>
      <c r="G5" s="128" t="s">
        <v>161</v>
      </c>
      <c r="H5" s="136" t="s">
        <v>162</v>
      </c>
      <c r="I5" s="126" t="s">
        <v>163</v>
      </c>
    </row>
    <row r="6" spans="1:9" ht="17.25" customHeight="1" x14ac:dyDescent="0.55000000000000004">
      <c r="A6" s="158" t="s">
        <v>20</v>
      </c>
      <c r="B6" s="159">
        <f>Budget!H23</f>
        <v>0</v>
      </c>
      <c r="C6" s="160"/>
      <c r="D6" s="178" t="e">
        <f>I27</f>
        <v>#DIV/0!</v>
      </c>
      <c r="E6" s="179" t="e">
        <f>1-I27</f>
        <v>#DIV/0!</v>
      </c>
      <c r="F6" s="161"/>
      <c r="G6" s="163"/>
      <c r="H6" s="172">
        <f>Persons_Served5</f>
        <v>0</v>
      </c>
      <c r="I6" s="173">
        <f>Units5</f>
        <v>0</v>
      </c>
    </row>
    <row r="7" spans="1:9" ht="17.25" customHeight="1" x14ac:dyDescent="0.55000000000000004">
      <c r="A7" s="156" t="s">
        <v>21</v>
      </c>
      <c r="B7" s="122"/>
      <c r="C7" s="151"/>
      <c r="D7" s="122"/>
      <c r="F7" s="122"/>
      <c r="G7" s="119"/>
      <c r="H7" s="174"/>
      <c r="I7" s="175"/>
    </row>
    <row r="8" spans="1:9" ht="17.25" customHeight="1" x14ac:dyDescent="0.55000000000000004">
      <c r="A8" s="164" t="s">
        <v>22</v>
      </c>
      <c r="B8" s="161"/>
      <c r="C8" s="160"/>
      <c r="D8" s="161"/>
      <c r="E8" s="162"/>
      <c r="F8" s="161"/>
      <c r="G8" s="163"/>
      <c r="H8" s="172"/>
      <c r="I8" s="173"/>
    </row>
    <row r="9" spans="1:9" ht="17.25" customHeight="1" x14ac:dyDescent="0.55000000000000004">
      <c r="A9" s="156" t="s">
        <v>23</v>
      </c>
      <c r="B9" s="122"/>
      <c r="C9" s="151"/>
      <c r="D9" s="122"/>
      <c r="F9" s="122"/>
      <c r="G9" s="119"/>
      <c r="H9" s="174"/>
      <c r="I9" s="175"/>
    </row>
    <row r="10" spans="1:9" ht="17.25" customHeight="1" x14ac:dyDescent="0.55000000000000004">
      <c r="A10" s="164" t="s">
        <v>24</v>
      </c>
      <c r="B10" s="161"/>
      <c r="C10" s="160"/>
      <c r="D10" s="161"/>
      <c r="E10" s="162"/>
      <c r="F10" s="161"/>
      <c r="G10" s="163"/>
      <c r="H10" s="172"/>
      <c r="I10" s="173"/>
    </row>
    <row r="11" spans="1:9" ht="17.25" customHeight="1" x14ac:dyDescent="0.55000000000000004">
      <c r="A11" s="122" t="s">
        <v>25</v>
      </c>
      <c r="B11" s="228">
        <f>I21</f>
        <v>0</v>
      </c>
      <c r="C11" s="151"/>
      <c r="D11" s="122"/>
      <c r="F11" s="122"/>
      <c r="G11" s="119"/>
      <c r="H11" s="174"/>
      <c r="I11" s="175"/>
    </row>
    <row r="12" spans="1:9" ht="17.25" customHeight="1" x14ac:dyDescent="0.55000000000000004">
      <c r="A12" s="164" t="s">
        <v>26</v>
      </c>
      <c r="B12" s="161"/>
      <c r="C12" s="160"/>
      <c r="D12" s="161"/>
      <c r="E12" s="162"/>
      <c r="F12" s="161"/>
      <c r="G12" s="163"/>
      <c r="H12" s="172"/>
      <c r="I12" s="173"/>
    </row>
    <row r="13" spans="1:9" ht="17.25" customHeight="1" x14ac:dyDescent="0.55000000000000004">
      <c r="A13" s="156" t="s">
        <v>27</v>
      </c>
      <c r="B13" s="122"/>
      <c r="C13" s="151"/>
      <c r="D13" s="122"/>
      <c r="F13" s="122"/>
      <c r="G13" s="119"/>
      <c r="H13" s="174"/>
      <c r="I13" s="175"/>
    </row>
    <row r="14" spans="1:9" ht="17.25" customHeight="1" x14ac:dyDescent="0.55000000000000004">
      <c r="A14" s="164" t="s">
        <v>28</v>
      </c>
      <c r="B14" s="161"/>
      <c r="C14" s="160"/>
      <c r="D14" s="161"/>
      <c r="E14" s="162"/>
      <c r="F14" s="161"/>
      <c r="G14" s="163"/>
      <c r="H14" s="172"/>
      <c r="I14" s="173"/>
    </row>
    <row r="15" spans="1:9" ht="17.25" customHeight="1" thickBot="1" x14ac:dyDescent="0.6">
      <c r="A15" s="157" t="s">
        <v>29</v>
      </c>
      <c r="B15" s="123"/>
      <c r="C15" s="152"/>
      <c r="D15" s="123"/>
      <c r="E15" s="120"/>
      <c r="F15" s="123"/>
      <c r="G15" s="121"/>
      <c r="H15" s="176"/>
      <c r="I15" s="177"/>
    </row>
    <row r="16" spans="1:9" ht="6" customHeight="1" thickBot="1" x14ac:dyDescent="0.6"/>
    <row r="17" spans="1:9" ht="17.25" customHeight="1" thickBot="1" x14ac:dyDescent="0.6">
      <c r="A17" s="241" t="s">
        <v>164</v>
      </c>
      <c r="B17" s="242"/>
      <c r="C17" s="242"/>
      <c r="D17" s="242"/>
      <c r="E17" s="242"/>
      <c r="F17" s="242"/>
      <c r="G17" s="242"/>
      <c r="H17" s="242"/>
      <c r="I17" s="243"/>
    </row>
    <row r="18" spans="1:9" ht="17.25" customHeight="1" x14ac:dyDescent="0.55000000000000004">
      <c r="A18" s="137" t="s">
        <v>46</v>
      </c>
      <c r="B18" s="138"/>
      <c r="C18" s="138"/>
      <c r="D18" s="129"/>
      <c r="E18" s="129"/>
      <c r="F18" s="117" t="s">
        <v>57</v>
      </c>
      <c r="G18" s="117"/>
      <c r="H18" s="117"/>
      <c r="I18" s="132"/>
    </row>
    <row r="19" spans="1:9" ht="17.25" customHeight="1" x14ac:dyDescent="0.55000000000000004">
      <c r="A19" s="165" t="s">
        <v>47</v>
      </c>
      <c r="B19" s="166"/>
      <c r="C19" s="166"/>
      <c r="D19" s="167">
        <f>Budget!H7+Budget!H8</f>
        <v>0</v>
      </c>
      <c r="E19" s="167"/>
      <c r="F19" s="166" t="s">
        <v>165</v>
      </c>
      <c r="G19" s="166"/>
      <c r="H19" s="166"/>
      <c r="I19" s="181">
        <f>D28</f>
        <v>0</v>
      </c>
    </row>
    <row r="20" spans="1:9" ht="17.25" customHeight="1" x14ac:dyDescent="0.55000000000000004">
      <c r="A20" s="134" t="s">
        <v>48</v>
      </c>
      <c r="B20" s="149"/>
      <c r="C20" s="149"/>
      <c r="D20" s="150">
        <f>Budget!H9</f>
        <v>0</v>
      </c>
      <c r="E20" s="150"/>
      <c r="F20" s="149" t="s">
        <v>166</v>
      </c>
      <c r="G20" s="149"/>
      <c r="H20" s="150"/>
      <c r="I20" s="130">
        <f>Budget!H27</f>
        <v>0</v>
      </c>
    </row>
    <row r="21" spans="1:9" ht="17.25" customHeight="1" x14ac:dyDescent="0.55000000000000004">
      <c r="A21" s="165" t="s">
        <v>49</v>
      </c>
      <c r="B21" s="166"/>
      <c r="C21" s="166"/>
      <c r="D21" s="167">
        <f>Budget!H10+Budget!H12</f>
        <v>0</v>
      </c>
      <c r="E21" s="167"/>
      <c r="F21" s="166" t="s">
        <v>58</v>
      </c>
      <c r="G21" s="166"/>
      <c r="H21" s="166"/>
      <c r="I21" s="168">
        <f>Budget!H24</f>
        <v>0</v>
      </c>
    </row>
    <row r="22" spans="1:9" ht="17.25" customHeight="1" x14ac:dyDescent="0.55000000000000004">
      <c r="A22" s="134" t="s">
        <v>50</v>
      </c>
      <c r="B22" s="149"/>
      <c r="C22" s="149"/>
      <c r="D22" s="150">
        <f>Budget!H13+Budget!H14</f>
        <v>0</v>
      </c>
      <c r="E22" s="150"/>
      <c r="F22" s="149" t="s">
        <v>59</v>
      </c>
      <c r="G22" s="149"/>
      <c r="H22" s="149"/>
      <c r="I22" s="130">
        <f>I19-I20-I21</f>
        <v>0</v>
      </c>
    </row>
    <row r="23" spans="1:9" ht="17.25" customHeight="1" x14ac:dyDescent="0.55000000000000004">
      <c r="A23" s="165" t="s">
        <v>51</v>
      </c>
      <c r="B23" s="166"/>
      <c r="C23" s="166"/>
      <c r="D23" s="167">
        <f>Budget!H15</f>
        <v>0</v>
      </c>
      <c r="E23" s="167"/>
      <c r="F23" s="166" t="s">
        <v>60</v>
      </c>
      <c r="G23" s="166"/>
      <c r="H23" s="166"/>
      <c r="I23" s="168">
        <f>Budget!H26</f>
        <v>0</v>
      </c>
    </row>
    <row r="24" spans="1:9" ht="17.25" customHeight="1" x14ac:dyDescent="0.55000000000000004">
      <c r="A24" s="134" t="s">
        <v>52</v>
      </c>
      <c r="B24" s="149"/>
      <c r="C24" s="149"/>
      <c r="D24" s="150">
        <f>Budget!H16</f>
        <v>0</v>
      </c>
      <c r="E24" s="150"/>
      <c r="F24" s="149" t="s">
        <v>61</v>
      </c>
      <c r="G24" s="149"/>
      <c r="H24" s="149"/>
      <c r="I24" s="182">
        <f>Budget!H25</f>
        <v>0</v>
      </c>
    </row>
    <row r="25" spans="1:9" ht="17.25" customHeight="1" x14ac:dyDescent="0.55000000000000004">
      <c r="A25" s="165" t="s">
        <v>53</v>
      </c>
      <c r="B25" s="166"/>
      <c r="C25" s="166"/>
      <c r="D25" s="180">
        <f>Budget!H17</f>
        <v>0</v>
      </c>
      <c r="E25" s="167"/>
      <c r="F25" s="169" t="s">
        <v>62</v>
      </c>
      <c r="G25" s="169"/>
      <c r="H25" s="169"/>
      <c r="I25" s="170">
        <f>I23+I24</f>
        <v>0</v>
      </c>
    </row>
    <row r="26" spans="1:9" ht="17.25" customHeight="1" x14ac:dyDescent="0.55000000000000004">
      <c r="A26" s="134" t="s">
        <v>54</v>
      </c>
      <c r="B26" s="149"/>
      <c r="C26" s="149"/>
      <c r="D26" s="150">
        <f>Budget!H18</f>
        <v>0</v>
      </c>
      <c r="E26" s="150"/>
      <c r="F26" s="153" t="s">
        <v>63</v>
      </c>
      <c r="G26" s="153"/>
      <c r="H26" s="153"/>
      <c r="I26" s="133">
        <f>I22-I25</f>
        <v>0</v>
      </c>
    </row>
    <row r="27" spans="1:9" ht="17.25" customHeight="1" x14ac:dyDescent="0.55000000000000004">
      <c r="A27" s="165" t="s">
        <v>55</v>
      </c>
      <c r="B27" s="166"/>
      <c r="C27" s="166"/>
      <c r="D27" s="167">
        <f>Budget!H11</f>
        <v>0</v>
      </c>
      <c r="E27" s="167"/>
      <c r="F27" s="166" t="s">
        <v>64</v>
      </c>
      <c r="G27" s="166"/>
      <c r="H27" s="166"/>
      <c r="I27" s="171" t="e">
        <f>I26/I22</f>
        <v>#DIV/0!</v>
      </c>
    </row>
    <row r="28" spans="1:9" ht="17.25" customHeight="1" thickBot="1" x14ac:dyDescent="0.6">
      <c r="A28" s="144" t="s">
        <v>56</v>
      </c>
      <c r="B28" s="145"/>
      <c r="C28" s="145"/>
      <c r="D28" s="131">
        <f>SUM(D19:D27)</f>
        <v>0</v>
      </c>
      <c r="E28" s="131"/>
      <c r="F28" s="131"/>
      <c r="G28" s="131"/>
      <c r="H28" s="154"/>
      <c r="I28" s="121"/>
    </row>
    <row r="29" spans="1:9" ht="18" customHeight="1" x14ac:dyDescent="0.55000000000000004">
      <c r="B29" s="118"/>
      <c r="C29" s="118"/>
      <c r="D29" s="118"/>
      <c r="E29" s="118"/>
      <c r="F29" s="118"/>
      <c r="G29" s="148"/>
      <c r="H29" s="148"/>
    </row>
  </sheetData>
  <mergeCells count="2">
    <mergeCell ref="A1:I1"/>
    <mergeCell ref="A17:I17"/>
  </mergeCells>
  <pageMargins left="0.25" right="0.25" top="0.75" bottom="0.75" header="0.3" footer="0.3"/>
  <pageSetup fitToWidth="0" orientation="landscape" r:id="rId1"/>
  <headerFooter>
    <oddHeader xml:space="preserve">&amp;C&amp;"Open Sans,Regular"&amp;11AGEGUIDE NORTHEASTERN ILLINOIS       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A268C-8EC2-4A54-BB3F-3CFADD878F9B}">
  <sheetPr codeName="Sheet18">
    <pageSetUpPr fitToPage="1"/>
  </sheetPr>
  <dimension ref="A1:I29"/>
  <sheetViews>
    <sheetView showGridLines="0" view="pageLayout" zoomScale="90" zoomScaleNormal="100" zoomScalePageLayoutView="90" workbookViewId="0">
      <selection activeCell="I24" sqref="I24"/>
    </sheetView>
  </sheetViews>
  <sheetFormatPr defaultColWidth="10.69140625" defaultRowHeight="18" customHeight="1" x14ac:dyDescent="0.55000000000000004"/>
  <cols>
    <col min="1" max="1" width="16.07421875" style="116" customWidth="1"/>
    <col min="2" max="9" width="11.69140625" style="116" customWidth="1"/>
    <col min="10" max="16384" width="10.69140625" style="116"/>
  </cols>
  <sheetData>
    <row r="1" spans="1:9" ht="18.75" customHeight="1" x14ac:dyDescent="0.65">
      <c r="A1" s="240" t="s">
        <v>155</v>
      </c>
      <c r="B1" s="240"/>
      <c r="C1" s="240"/>
      <c r="D1" s="240"/>
      <c r="E1" s="240"/>
      <c r="F1" s="240"/>
      <c r="G1" s="240"/>
      <c r="H1" s="240"/>
      <c r="I1" s="240"/>
    </row>
    <row r="2" spans="1:9" ht="18" customHeight="1" x14ac:dyDescent="0.55000000000000004">
      <c r="A2" s="116" t="s">
        <v>156</v>
      </c>
      <c r="B2" s="116" t="str">
        <f>Service6</f>
        <v>NONE</v>
      </c>
      <c r="D2" s="116" t="s">
        <v>262</v>
      </c>
      <c r="E2" s="116">
        <f>Budget!I1</f>
        <v>0</v>
      </c>
      <c r="G2" s="116" t="s">
        <v>157</v>
      </c>
      <c r="I2" s="116" t="str">
        <f>CFDA6</f>
        <v>NA</v>
      </c>
    </row>
    <row r="3" spans="1:9" ht="0.75" customHeight="1" thickBot="1" x14ac:dyDescent="0.6"/>
    <row r="4" spans="1:9" ht="16.5" customHeight="1" thickBot="1" x14ac:dyDescent="0.6">
      <c r="A4" s="155" t="s">
        <v>17</v>
      </c>
      <c r="B4" s="146"/>
      <c r="C4" s="146"/>
      <c r="D4" s="146"/>
      <c r="E4" s="146"/>
      <c r="F4" s="146"/>
      <c r="G4" s="146"/>
      <c r="H4" s="146"/>
      <c r="I4" s="147"/>
    </row>
    <row r="5" spans="1:9" ht="75.75" customHeight="1" thickBot="1" x14ac:dyDescent="0.6">
      <c r="A5" s="124"/>
      <c r="B5" s="126" t="s">
        <v>18</v>
      </c>
      <c r="C5" s="125" t="s">
        <v>19</v>
      </c>
      <c r="D5" s="126" t="s">
        <v>158</v>
      </c>
      <c r="E5" s="127" t="s">
        <v>159</v>
      </c>
      <c r="F5" s="126" t="s">
        <v>160</v>
      </c>
      <c r="G5" s="128" t="s">
        <v>161</v>
      </c>
      <c r="H5" s="136" t="s">
        <v>162</v>
      </c>
      <c r="I5" s="126" t="s">
        <v>163</v>
      </c>
    </row>
    <row r="6" spans="1:9" ht="17.25" customHeight="1" x14ac:dyDescent="0.55000000000000004">
      <c r="A6" s="158" t="s">
        <v>20</v>
      </c>
      <c r="B6" s="159">
        <f>Budget!I23</f>
        <v>0</v>
      </c>
      <c r="C6" s="160"/>
      <c r="D6" s="178" t="e">
        <f>I27</f>
        <v>#DIV/0!</v>
      </c>
      <c r="E6" s="179" t="e">
        <f>1-I27</f>
        <v>#DIV/0!</v>
      </c>
      <c r="F6" s="161"/>
      <c r="G6" s="163"/>
      <c r="H6" s="172">
        <f>Persons_Served6</f>
        <v>0</v>
      </c>
      <c r="I6" s="173">
        <f>Units6</f>
        <v>0</v>
      </c>
    </row>
    <row r="7" spans="1:9" ht="17.25" customHeight="1" x14ac:dyDescent="0.55000000000000004">
      <c r="A7" s="156" t="s">
        <v>21</v>
      </c>
      <c r="B7" s="122"/>
      <c r="C7" s="151"/>
      <c r="D7" s="122"/>
      <c r="F7" s="122"/>
      <c r="G7" s="119"/>
      <c r="H7" s="174"/>
      <c r="I7" s="175"/>
    </row>
    <row r="8" spans="1:9" ht="17.25" customHeight="1" x14ac:dyDescent="0.55000000000000004">
      <c r="A8" s="164" t="s">
        <v>22</v>
      </c>
      <c r="B8" s="161"/>
      <c r="C8" s="160"/>
      <c r="D8" s="161"/>
      <c r="E8" s="162"/>
      <c r="F8" s="161"/>
      <c r="G8" s="163"/>
      <c r="H8" s="172"/>
      <c r="I8" s="173"/>
    </row>
    <row r="9" spans="1:9" ht="17.25" customHeight="1" x14ac:dyDescent="0.55000000000000004">
      <c r="A9" s="156" t="s">
        <v>23</v>
      </c>
      <c r="B9" s="122"/>
      <c r="C9" s="151"/>
      <c r="D9" s="122"/>
      <c r="F9" s="122"/>
      <c r="G9" s="119"/>
      <c r="H9" s="174"/>
      <c r="I9" s="175"/>
    </row>
    <row r="10" spans="1:9" ht="17.25" customHeight="1" x14ac:dyDescent="0.55000000000000004">
      <c r="A10" s="164" t="s">
        <v>24</v>
      </c>
      <c r="B10" s="161"/>
      <c r="C10" s="160"/>
      <c r="D10" s="161"/>
      <c r="E10" s="162"/>
      <c r="F10" s="161"/>
      <c r="G10" s="163"/>
      <c r="H10" s="172"/>
      <c r="I10" s="173"/>
    </row>
    <row r="11" spans="1:9" ht="17.25" customHeight="1" x14ac:dyDescent="0.55000000000000004">
      <c r="A11" s="122" t="s">
        <v>25</v>
      </c>
      <c r="B11" s="228">
        <f>I21</f>
        <v>0</v>
      </c>
      <c r="C11" s="151"/>
      <c r="D11" s="122"/>
      <c r="F11" s="122"/>
      <c r="G11" s="119"/>
      <c r="H11" s="174"/>
      <c r="I11" s="175"/>
    </row>
    <row r="12" spans="1:9" ht="17.25" customHeight="1" x14ac:dyDescent="0.55000000000000004">
      <c r="A12" s="164" t="s">
        <v>26</v>
      </c>
      <c r="B12" s="161"/>
      <c r="C12" s="160"/>
      <c r="D12" s="161"/>
      <c r="E12" s="162"/>
      <c r="F12" s="161"/>
      <c r="G12" s="163"/>
      <c r="H12" s="172"/>
      <c r="I12" s="173"/>
    </row>
    <row r="13" spans="1:9" ht="17.25" customHeight="1" x14ac:dyDescent="0.55000000000000004">
      <c r="A13" s="156" t="s">
        <v>27</v>
      </c>
      <c r="B13" s="122"/>
      <c r="C13" s="151"/>
      <c r="D13" s="122"/>
      <c r="F13" s="122"/>
      <c r="G13" s="119"/>
      <c r="H13" s="174"/>
      <c r="I13" s="175"/>
    </row>
    <row r="14" spans="1:9" ht="17.25" customHeight="1" x14ac:dyDescent="0.55000000000000004">
      <c r="A14" s="164" t="s">
        <v>28</v>
      </c>
      <c r="B14" s="161"/>
      <c r="C14" s="160"/>
      <c r="D14" s="161"/>
      <c r="E14" s="162"/>
      <c r="F14" s="161"/>
      <c r="G14" s="163"/>
      <c r="H14" s="172"/>
      <c r="I14" s="173"/>
    </row>
    <row r="15" spans="1:9" ht="17.25" customHeight="1" thickBot="1" x14ac:dyDescent="0.6">
      <c r="A15" s="157" t="s">
        <v>29</v>
      </c>
      <c r="B15" s="123"/>
      <c r="C15" s="152"/>
      <c r="D15" s="123"/>
      <c r="E15" s="120"/>
      <c r="F15" s="123"/>
      <c r="G15" s="121"/>
      <c r="H15" s="176"/>
      <c r="I15" s="177"/>
    </row>
    <row r="16" spans="1:9" ht="6" customHeight="1" thickBot="1" x14ac:dyDescent="0.6"/>
    <row r="17" spans="1:9" ht="17.25" customHeight="1" thickBot="1" x14ac:dyDescent="0.6">
      <c r="A17" s="241" t="s">
        <v>164</v>
      </c>
      <c r="B17" s="242"/>
      <c r="C17" s="242"/>
      <c r="D17" s="242"/>
      <c r="E17" s="242"/>
      <c r="F17" s="242"/>
      <c r="G17" s="242"/>
      <c r="H17" s="242"/>
      <c r="I17" s="243"/>
    </row>
    <row r="18" spans="1:9" ht="17.25" customHeight="1" x14ac:dyDescent="0.55000000000000004">
      <c r="A18" s="137" t="s">
        <v>46</v>
      </c>
      <c r="B18" s="138"/>
      <c r="C18" s="138"/>
      <c r="D18" s="129"/>
      <c r="E18" s="129"/>
      <c r="F18" s="117" t="s">
        <v>57</v>
      </c>
      <c r="G18" s="117"/>
      <c r="H18" s="117"/>
      <c r="I18" s="132"/>
    </row>
    <row r="19" spans="1:9" ht="17.25" customHeight="1" x14ac:dyDescent="0.55000000000000004">
      <c r="A19" s="165" t="s">
        <v>47</v>
      </c>
      <c r="B19" s="166"/>
      <c r="C19" s="166"/>
      <c r="D19" s="167">
        <f>Budget!I7+Budget!I8</f>
        <v>0</v>
      </c>
      <c r="E19" s="167"/>
      <c r="F19" s="166" t="s">
        <v>165</v>
      </c>
      <c r="G19" s="166"/>
      <c r="H19" s="166"/>
      <c r="I19" s="181">
        <f>D28</f>
        <v>0</v>
      </c>
    </row>
    <row r="20" spans="1:9" ht="17.25" customHeight="1" x14ac:dyDescent="0.55000000000000004">
      <c r="A20" s="134" t="s">
        <v>48</v>
      </c>
      <c r="B20" s="149"/>
      <c r="C20" s="149"/>
      <c r="D20" s="150">
        <f>Budget!I9</f>
        <v>0</v>
      </c>
      <c r="E20" s="150"/>
      <c r="F20" s="149" t="s">
        <v>166</v>
      </c>
      <c r="G20" s="149"/>
      <c r="H20" s="150"/>
      <c r="I20" s="130">
        <f>Budget!I27</f>
        <v>0</v>
      </c>
    </row>
    <row r="21" spans="1:9" ht="17.25" customHeight="1" x14ac:dyDescent="0.55000000000000004">
      <c r="A21" s="165" t="s">
        <v>49</v>
      </c>
      <c r="B21" s="166"/>
      <c r="C21" s="166"/>
      <c r="D21" s="167">
        <f>Budget!I10+Budget!I12</f>
        <v>0</v>
      </c>
      <c r="E21" s="167"/>
      <c r="F21" s="166" t="s">
        <v>58</v>
      </c>
      <c r="G21" s="166"/>
      <c r="H21" s="166"/>
      <c r="I21" s="168">
        <f>Budget!I24</f>
        <v>0</v>
      </c>
    </row>
    <row r="22" spans="1:9" ht="17.25" customHeight="1" x14ac:dyDescent="0.55000000000000004">
      <c r="A22" s="134" t="s">
        <v>50</v>
      </c>
      <c r="B22" s="149"/>
      <c r="C22" s="149"/>
      <c r="D22" s="150">
        <f>Budget!I13+Budget!I14</f>
        <v>0</v>
      </c>
      <c r="E22" s="150"/>
      <c r="F22" s="149" t="s">
        <v>59</v>
      </c>
      <c r="G22" s="149"/>
      <c r="H22" s="149"/>
      <c r="I22" s="130">
        <f>I19-I20-I21</f>
        <v>0</v>
      </c>
    </row>
    <row r="23" spans="1:9" ht="17.25" customHeight="1" x14ac:dyDescent="0.55000000000000004">
      <c r="A23" s="165" t="s">
        <v>51</v>
      </c>
      <c r="B23" s="166"/>
      <c r="C23" s="166"/>
      <c r="D23" s="167">
        <f>Budget!I15</f>
        <v>0</v>
      </c>
      <c r="E23" s="167"/>
      <c r="F23" s="166" t="s">
        <v>60</v>
      </c>
      <c r="G23" s="166"/>
      <c r="H23" s="166"/>
      <c r="I23" s="168">
        <f>Budget!I26</f>
        <v>0</v>
      </c>
    </row>
    <row r="24" spans="1:9" ht="17.25" customHeight="1" x14ac:dyDescent="0.55000000000000004">
      <c r="A24" s="134" t="s">
        <v>52</v>
      </c>
      <c r="B24" s="149"/>
      <c r="C24" s="149"/>
      <c r="D24" s="150">
        <f>Budget!I16</f>
        <v>0</v>
      </c>
      <c r="E24" s="150"/>
      <c r="F24" s="149" t="s">
        <v>61</v>
      </c>
      <c r="G24" s="149"/>
      <c r="H24" s="149"/>
      <c r="I24" s="182">
        <f>Budget!I25</f>
        <v>0</v>
      </c>
    </row>
    <row r="25" spans="1:9" ht="17.25" customHeight="1" x14ac:dyDescent="0.55000000000000004">
      <c r="A25" s="165" t="s">
        <v>53</v>
      </c>
      <c r="B25" s="166"/>
      <c r="C25" s="166"/>
      <c r="D25" s="180">
        <f>Budget!I17</f>
        <v>0</v>
      </c>
      <c r="E25" s="167"/>
      <c r="F25" s="169" t="s">
        <v>62</v>
      </c>
      <c r="G25" s="169"/>
      <c r="H25" s="169"/>
      <c r="I25" s="170">
        <f>I23+I24</f>
        <v>0</v>
      </c>
    </row>
    <row r="26" spans="1:9" ht="17.25" customHeight="1" x14ac:dyDescent="0.55000000000000004">
      <c r="A26" s="134" t="s">
        <v>54</v>
      </c>
      <c r="B26" s="149"/>
      <c r="C26" s="149"/>
      <c r="D26" s="150">
        <f>Budget!I18</f>
        <v>0</v>
      </c>
      <c r="E26" s="150"/>
      <c r="F26" s="153" t="s">
        <v>63</v>
      </c>
      <c r="G26" s="153"/>
      <c r="H26" s="153"/>
      <c r="I26" s="133">
        <f>I22-I25</f>
        <v>0</v>
      </c>
    </row>
    <row r="27" spans="1:9" ht="17.25" customHeight="1" x14ac:dyDescent="0.55000000000000004">
      <c r="A27" s="165" t="s">
        <v>55</v>
      </c>
      <c r="B27" s="166"/>
      <c r="C27" s="166"/>
      <c r="D27" s="167">
        <f>Budget!I11</f>
        <v>0</v>
      </c>
      <c r="E27" s="167"/>
      <c r="F27" s="166" t="s">
        <v>64</v>
      </c>
      <c r="G27" s="166"/>
      <c r="H27" s="166"/>
      <c r="I27" s="171" t="e">
        <f>I26/I22</f>
        <v>#DIV/0!</v>
      </c>
    </row>
    <row r="28" spans="1:9" ht="17.25" customHeight="1" thickBot="1" x14ac:dyDescent="0.6">
      <c r="A28" s="144" t="s">
        <v>56</v>
      </c>
      <c r="B28" s="145"/>
      <c r="C28" s="145"/>
      <c r="D28" s="131">
        <f>SUM(D19:D27)</f>
        <v>0</v>
      </c>
      <c r="E28" s="131"/>
      <c r="F28" s="131"/>
      <c r="G28" s="131"/>
      <c r="H28" s="154"/>
      <c r="I28" s="121"/>
    </row>
    <row r="29" spans="1:9" ht="18" customHeight="1" x14ac:dyDescent="0.55000000000000004">
      <c r="B29" s="118"/>
      <c r="C29" s="118"/>
      <c r="D29" s="118"/>
      <c r="E29" s="118"/>
      <c r="F29" s="118"/>
      <c r="G29" s="148"/>
      <c r="H29" s="148"/>
    </row>
  </sheetData>
  <mergeCells count="2">
    <mergeCell ref="A1:I1"/>
    <mergeCell ref="A17:I17"/>
  </mergeCells>
  <pageMargins left="0.25" right="0.25" top="0.75" bottom="0.75" header="0.3" footer="0.3"/>
  <pageSetup fitToWidth="0" orientation="landscape" r:id="rId1"/>
  <headerFooter>
    <oddHeader xml:space="preserve">&amp;C&amp;"Open Sans,Regular"&amp;11AGEGUIDE NORTHEASTERN ILLINOIS       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B4AF0-CB58-4569-970C-78586BBCD941}">
  <sheetPr codeName="Sheet19">
    <pageSetUpPr fitToPage="1"/>
  </sheetPr>
  <dimension ref="A1:I29"/>
  <sheetViews>
    <sheetView showGridLines="0" view="pageLayout" topLeftCell="A4" zoomScaleNormal="100" workbookViewId="0">
      <selection activeCell="I24" sqref="I24"/>
    </sheetView>
  </sheetViews>
  <sheetFormatPr defaultColWidth="10.69140625" defaultRowHeight="18" customHeight="1" x14ac:dyDescent="0.55000000000000004"/>
  <cols>
    <col min="1" max="1" width="16.07421875" style="116" customWidth="1"/>
    <col min="2" max="9" width="11.69140625" style="116" customWidth="1"/>
    <col min="10" max="16384" width="10.69140625" style="116"/>
  </cols>
  <sheetData>
    <row r="1" spans="1:9" ht="18.75" customHeight="1" x14ac:dyDescent="0.65">
      <c r="A1" s="240" t="s">
        <v>155</v>
      </c>
      <c r="B1" s="240"/>
      <c r="C1" s="240"/>
      <c r="D1" s="240"/>
      <c r="E1" s="240"/>
      <c r="F1" s="240"/>
      <c r="G1" s="240"/>
      <c r="H1" s="240"/>
      <c r="I1" s="240"/>
    </row>
    <row r="2" spans="1:9" ht="18" customHeight="1" x14ac:dyDescent="0.55000000000000004">
      <c r="A2" s="116" t="s">
        <v>156</v>
      </c>
      <c r="B2" s="116" t="str">
        <f>Service7</f>
        <v>NONE</v>
      </c>
      <c r="D2" s="116" t="s">
        <v>262</v>
      </c>
      <c r="E2" s="116">
        <f>Budget!J1</f>
        <v>0</v>
      </c>
      <c r="G2" s="116" t="s">
        <v>157</v>
      </c>
      <c r="I2" s="116" t="str">
        <f>CFDA7</f>
        <v>NA</v>
      </c>
    </row>
    <row r="3" spans="1:9" ht="0.75" customHeight="1" thickBot="1" x14ac:dyDescent="0.6"/>
    <row r="4" spans="1:9" ht="16.5" customHeight="1" thickBot="1" x14ac:dyDescent="0.6">
      <c r="A4" s="155" t="s">
        <v>17</v>
      </c>
      <c r="B4" s="146"/>
      <c r="C4" s="146"/>
      <c r="D4" s="146"/>
      <c r="E4" s="146"/>
      <c r="F4" s="146"/>
      <c r="G4" s="146"/>
      <c r="H4" s="146"/>
      <c r="I4" s="147"/>
    </row>
    <row r="5" spans="1:9" ht="75.75" customHeight="1" thickBot="1" x14ac:dyDescent="0.6">
      <c r="A5" s="124"/>
      <c r="B5" s="126" t="s">
        <v>18</v>
      </c>
      <c r="C5" s="125" t="s">
        <v>19</v>
      </c>
      <c r="D5" s="126" t="s">
        <v>158</v>
      </c>
      <c r="E5" s="127" t="s">
        <v>159</v>
      </c>
      <c r="F5" s="126" t="s">
        <v>160</v>
      </c>
      <c r="G5" s="128" t="s">
        <v>161</v>
      </c>
      <c r="H5" s="136" t="s">
        <v>162</v>
      </c>
      <c r="I5" s="126" t="s">
        <v>163</v>
      </c>
    </row>
    <row r="6" spans="1:9" ht="17.25" customHeight="1" x14ac:dyDescent="0.55000000000000004">
      <c r="A6" s="158" t="s">
        <v>20</v>
      </c>
      <c r="B6" s="159">
        <f>Budget!J23</f>
        <v>0</v>
      </c>
      <c r="C6" s="160"/>
      <c r="D6" s="178" t="e">
        <f>I27</f>
        <v>#DIV/0!</v>
      </c>
      <c r="E6" s="179" t="e">
        <f>1-I27</f>
        <v>#DIV/0!</v>
      </c>
      <c r="F6" s="161"/>
      <c r="G6" s="163"/>
      <c r="H6" s="172">
        <f>Persons_Served7</f>
        <v>0</v>
      </c>
      <c r="I6" s="173">
        <f>Units7</f>
        <v>0</v>
      </c>
    </row>
    <row r="7" spans="1:9" ht="17.25" customHeight="1" x14ac:dyDescent="0.55000000000000004">
      <c r="A7" s="156" t="s">
        <v>21</v>
      </c>
      <c r="B7" s="122"/>
      <c r="C7" s="151"/>
      <c r="D7" s="122"/>
      <c r="F7" s="122"/>
      <c r="G7" s="119"/>
      <c r="H7" s="174"/>
      <c r="I7" s="175"/>
    </row>
    <row r="8" spans="1:9" ht="17.25" customHeight="1" x14ac:dyDescent="0.55000000000000004">
      <c r="A8" s="164" t="s">
        <v>22</v>
      </c>
      <c r="B8" s="161"/>
      <c r="C8" s="160"/>
      <c r="D8" s="161"/>
      <c r="E8" s="162"/>
      <c r="F8" s="161"/>
      <c r="G8" s="163"/>
      <c r="H8" s="172"/>
      <c r="I8" s="173"/>
    </row>
    <row r="9" spans="1:9" ht="17.25" customHeight="1" x14ac:dyDescent="0.55000000000000004">
      <c r="A9" s="156" t="s">
        <v>23</v>
      </c>
      <c r="B9" s="122"/>
      <c r="C9" s="151"/>
      <c r="D9" s="122"/>
      <c r="F9" s="122"/>
      <c r="G9" s="119"/>
      <c r="H9" s="174"/>
      <c r="I9" s="175"/>
    </row>
    <row r="10" spans="1:9" ht="17.25" customHeight="1" x14ac:dyDescent="0.55000000000000004">
      <c r="A10" s="164" t="s">
        <v>24</v>
      </c>
      <c r="B10" s="161"/>
      <c r="C10" s="160"/>
      <c r="D10" s="161"/>
      <c r="E10" s="162"/>
      <c r="F10" s="161"/>
      <c r="G10" s="163"/>
      <c r="H10" s="172"/>
      <c r="I10" s="173"/>
    </row>
    <row r="11" spans="1:9" ht="17.25" customHeight="1" x14ac:dyDescent="0.55000000000000004">
      <c r="A11" s="122" t="s">
        <v>25</v>
      </c>
      <c r="B11" s="228">
        <f>I21</f>
        <v>0</v>
      </c>
      <c r="C11" s="151"/>
      <c r="D11" s="122"/>
      <c r="F11" s="122"/>
      <c r="G11" s="119"/>
      <c r="H11" s="174"/>
      <c r="I11" s="175"/>
    </row>
    <row r="12" spans="1:9" ht="17.25" customHeight="1" x14ac:dyDescent="0.55000000000000004">
      <c r="A12" s="164" t="s">
        <v>26</v>
      </c>
      <c r="B12" s="161"/>
      <c r="C12" s="160"/>
      <c r="D12" s="161"/>
      <c r="E12" s="162"/>
      <c r="F12" s="161"/>
      <c r="G12" s="163"/>
      <c r="H12" s="172"/>
      <c r="I12" s="173"/>
    </row>
    <row r="13" spans="1:9" ht="17.25" customHeight="1" x14ac:dyDescent="0.55000000000000004">
      <c r="A13" s="156" t="s">
        <v>27</v>
      </c>
      <c r="B13" s="122"/>
      <c r="C13" s="151"/>
      <c r="D13" s="122"/>
      <c r="F13" s="122"/>
      <c r="G13" s="119"/>
      <c r="H13" s="174"/>
      <c r="I13" s="175"/>
    </row>
    <row r="14" spans="1:9" ht="17.25" customHeight="1" x14ac:dyDescent="0.55000000000000004">
      <c r="A14" s="164" t="s">
        <v>28</v>
      </c>
      <c r="B14" s="161"/>
      <c r="C14" s="160"/>
      <c r="D14" s="161"/>
      <c r="E14" s="162"/>
      <c r="F14" s="161"/>
      <c r="G14" s="163"/>
      <c r="H14" s="172"/>
      <c r="I14" s="173"/>
    </row>
    <row r="15" spans="1:9" ht="17.25" customHeight="1" thickBot="1" x14ac:dyDescent="0.6">
      <c r="A15" s="157" t="s">
        <v>29</v>
      </c>
      <c r="B15" s="123"/>
      <c r="C15" s="152"/>
      <c r="D15" s="123"/>
      <c r="E15" s="120"/>
      <c r="F15" s="123"/>
      <c r="G15" s="121"/>
      <c r="H15" s="176"/>
      <c r="I15" s="177"/>
    </row>
    <row r="16" spans="1:9" ht="6" customHeight="1" thickBot="1" x14ac:dyDescent="0.6"/>
    <row r="17" spans="1:9" ht="17.25" customHeight="1" thickBot="1" x14ac:dyDescent="0.6">
      <c r="A17" s="241" t="s">
        <v>164</v>
      </c>
      <c r="B17" s="242"/>
      <c r="C17" s="242"/>
      <c r="D17" s="242"/>
      <c r="E17" s="242"/>
      <c r="F17" s="242"/>
      <c r="G17" s="242"/>
      <c r="H17" s="242"/>
      <c r="I17" s="243"/>
    </row>
    <row r="18" spans="1:9" ht="17.25" customHeight="1" x14ac:dyDescent="0.55000000000000004">
      <c r="A18" s="137" t="s">
        <v>46</v>
      </c>
      <c r="B18" s="138"/>
      <c r="C18" s="138"/>
      <c r="D18" s="129"/>
      <c r="E18" s="129"/>
      <c r="F18" s="117" t="s">
        <v>57</v>
      </c>
      <c r="G18" s="117"/>
      <c r="H18" s="117"/>
      <c r="I18" s="132"/>
    </row>
    <row r="19" spans="1:9" ht="17.25" customHeight="1" x14ac:dyDescent="0.55000000000000004">
      <c r="A19" s="165" t="s">
        <v>47</v>
      </c>
      <c r="B19" s="166"/>
      <c r="C19" s="166"/>
      <c r="D19" s="167">
        <f>Budget!J7+Budget!J8</f>
        <v>0</v>
      </c>
      <c r="E19" s="167"/>
      <c r="F19" s="166" t="s">
        <v>165</v>
      </c>
      <c r="G19" s="166"/>
      <c r="H19" s="166"/>
      <c r="I19" s="181">
        <f>D28</f>
        <v>0</v>
      </c>
    </row>
    <row r="20" spans="1:9" ht="17.25" customHeight="1" x14ac:dyDescent="0.55000000000000004">
      <c r="A20" s="134" t="s">
        <v>48</v>
      </c>
      <c r="B20" s="149"/>
      <c r="C20" s="149"/>
      <c r="D20" s="150">
        <f>Budget!J9</f>
        <v>0</v>
      </c>
      <c r="E20" s="150"/>
      <c r="F20" s="149" t="s">
        <v>166</v>
      </c>
      <c r="G20" s="149"/>
      <c r="H20" s="150"/>
      <c r="I20" s="130">
        <f>Budget!J27</f>
        <v>0</v>
      </c>
    </row>
    <row r="21" spans="1:9" ht="17.25" customHeight="1" x14ac:dyDescent="0.55000000000000004">
      <c r="A21" s="165" t="s">
        <v>49</v>
      </c>
      <c r="B21" s="166"/>
      <c r="C21" s="166"/>
      <c r="D21" s="167">
        <f>Budget!J10+Budget!J12</f>
        <v>0</v>
      </c>
      <c r="E21" s="167"/>
      <c r="F21" s="166" t="s">
        <v>58</v>
      </c>
      <c r="G21" s="166"/>
      <c r="H21" s="166"/>
      <c r="I21" s="168">
        <f>Budget!J24</f>
        <v>0</v>
      </c>
    </row>
    <row r="22" spans="1:9" ht="17.25" customHeight="1" x14ac:dyDescent="0.55000000000000004">
      <c r="A22" s="134" t="s">
        <v>50</v>
      </c>
      <c r="B22" s="149"/>
      <c r="C22" s="149"/>
      <c r="D22" s="150">
        <f>Budget!J13+Budget!J14</f>
        <v>0</v>
      </c>
      <c r="E22" s="150"/>
      <c r="F22" s="149" t="s">
        <v>59</v>
      </c>
      <c r="G22" s="149"/>
      <c r="H22" s="149"/>
      <c r="I22" s="130">
        <f>I19-I20-I21</f>
        <v>0</v>
      </c>
    </row>
    <row r="23" spans="1:9" ht="17.25" customHeight="1" x14ac:dyDescent="0.55000000000000004">
      <c r="A23" s="165" t="s">
        <v>51</v>
      </c>
      <c r="B23" s="166"/>
      <c r="C23" s="166"/>
      <c r="D23" s="167">
        <f>Budget!J15</f>
        <v>0</v>
      </c>
      <c r="E23" s="167"/>
      <c r="F23" s="166" t="s">
        <v>60</v>
      </c>
      <c r="G23" s="166"/>
      <c r="H23" s="166"/>
      <c r="I23" s="168">
        <f>Budget!J26</f>
        <v>0</v>
      </c>
    </row>
    <row r="24" spans="1:9" ht="17.25" customHeight="1" x14ac:dyDescent="0.55000000000000004">
      <c r="A24" s="134" t="s">
        <v>52</v>
      </c>
      <c r="B24" s="149"/>
      <c r="C24" s="149"/>
      <c r="D24" s="150">
        <f>Budget!J16</f>
        <v>0</v>
      </c>
      <c r="E24" s="150"/>
      <c r="F24" s="149" t="s">
        <v>61</v>
      </c>
      <c r="G24" s="149"/>
      <c r="H24" s="149"/>
      <c r="I24" s="182">
        <f>Budget!J25</f>
        <v>0</v>
      </c>
    </row>
    <row r="25" spans="1:9" ht="17.25" customHeight="1" x14ac:dyDescent="0.55000000000000004">
      <c r="A25" s="165" t="s">
        <v>53</v>
      </c>
      <c r="B25" s="166"/>
      <c r="C25" s="166"/>
      <c r="D25" s="180">
        <f>Budget!J17</f>
        <v>0</v>
      </c>
      <c r="E25" s="167"/>
      <c r="F25" s="169" t="s">
        <v>62</v>
      </c>
      <c r="G25" s="169"/>
      <c r="H25" s="169"/>
      <c r="I25" s="170">
        <f>I23+I24</f>
        <v>0</v>
      </c>
    </row>
    <row r="26" spans="1:9" ht="17.25" customHeight="1" x14ac:dyDescent="0.55000000000000004">
      <c r="A26" s="134" t="s">
        <v>54</v>
      </c>
      <c r="B26" s="149"/>
      <c r="C26" s="149"/>
      <c r="D26" s="150">
        <f>Budget!J18</f>
        <v>0</v>
      </c>
      <c r="E26" s="150"/>
      <c r="F26" s="153" t="s">
        <v>63</v>
      </c>
      <c r="G26" s="153"/>
      <c r="H26" s="153"/>
      <c r="I26" s="133">
        <f>I22-I25</f>
        <v>0</v>
      </c>
    </row>
    <row r="27" spans="1:9" ht="17.25" customHeight="1" x14ac:dyDescent="0.55000000000000004">
      <c r="A27" s="165" t="s">
        <v>55</v>
      </c>
      <c r="B27" s="166"/>
      <c r="C27" s="166"/>
      <c r="D27" s="167">
        <f>Budget!J11</f>
        <v>0</v>
      </c>
      <c r="E27" s="167"/>
      <c r="F27" s="166" t="s">
        <v>64</v>
      </c>
      <c r="G27" s="166"/>
      <c r="H27" s="166"/>
      <c r="I27" s="171" t="e">
        <f>I26/I22</f>
        <v>#DIV/0!</v>
      </c>
    </row>
    <row r="28" spans="1:9" ht="17.25" customHeight="1" thickBot="1" x14ac:dyDescent="0.6">
      <c r="A28" s="144" t="s">
        <v>56</v>
      </c>
      <c r="B28" s="145"/>
      <c r="C28" s="145"/>
      <c r="D28" s="131">
        <f>SUM(D19:D27)</f>
        <v>0</v>
      </c>
      <c r="E28" s="131"/>
      <c r="F28" s="131"/>
      <c r="G28" s="131"/>
      <c r="H28" s="154"/>
      <c r="I28" s="121"/>
    </row>
    <row r="29" spans="1:9" ht="18" customHeight="1" x14ac:dyDescent="0.55000000000000004">
      <c r="B29" s="118"/>
      <c r="C29" s="118"/>
      <c r="D29" s="118"/>
      <c r="E29" s="118"/>
      <c r="F29" s="118"/>
      <c r="G29" s="148"/>
      <c r="H29" s="148"/>
    </row>
  </sheetData>
  <mergeCells count="2">
    <mergeCell ref="A1:I1"/>
    <mergeCell ref="A17:I17"/>
  </mergeCells>
  <pageMargins left="0.25" right="0.25" top="0.75" bottom="0.75" header="0.3" footer="0.3"/>
  <pageSetup fitToWidth="0" orientation="landscape" r:id="rId1"/>
  <headerFooter>
    <oddHeader xml:space="preserve">&amp;C&amp;"Open Sans,Regular"&amp;11AGEGUIDE NORTHEASTERN ILLINOIS       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453D3-E098-47D8-B71E-EFDE436E3AC7}">
  <sheetPr codeName="Sheet20">
    <pageSetUpPr fitToPage="1"/>
  </sheetPr>
  <dimension ref="A1:I29"/>
  <sheetViews>
    <sheetView showGridLines="0" view="pageLayout" topLeftCell="A5" zoomScaleNormal="100" workbookViewId="0">
      <selection activeCell="D27" sqref="D27"/>
    </sheetView>
  </sheetViews>
  <sheetFormatPr defaultColWidth="10.69140625" defaultRowHeight="18" customHeight="1" x14ac:dyDescent="0.55000000000000004"/>
  <cols>
    <col min="1" max="1" width="16.07421875" style="116" customWidth="1"/>
    <col min="2" max="9" width="11.69140625" style="116" customWidth="1"/>
    <col min="10" max="16384" width="10.69140625" style="116"/>
  </cols>
  <sheetData>
    <row r="1" spans="1:9" ht="18.75" customHeight="1" x14ac:dyDescent="0.65">
      <c r="A1" s="240" t="s">
        <v>155</v>
      </c>
      <c r="B1" s="240"/>
      <c r="C1" s="240"/>
      <c r="D1" s="240"/>
      <c r="E1" s="240"/>
      <c r="F1" s="240"/>
      <c r="G1" s="240"/>
      <c r="H1" s="240"/>
      <c r="I1" s="240"/>
    </row>
    <row r="2" spans="1:9" ht="18" customHeight="1" x14ac:dyDescent="0.55000000000000004">
      <c r="A2" s="116" t="s">
        <v>156</v>
      </c>
      <c r="B2" s="116" t="str">
        <f>Service8</f>
        <v>NONE</v>
      </c>
      <c r="D2" s="116" t="s">
        <v>262</v>
      </c>
      <c r="E2" s="116">
        <f>Budget!K1</f>
        <v>0</v>
      </c>
      <c r="G2" s="116" t="s">
        <v>157</v>
      </c>
      <c r="I2" s="116" t="str">
        <f>CFDA8</f>
        <v>NA</v>
      </c>
    </row>
    <row r="3" spans="1:9" ht="0.75" customHeight="1" thickBot="1" x14ac:dyDescent="0.6"/>
    <row r="4" spans="1:9" ht="16.5" customHeight="1" thickBot="1" x14ac:dyDescent="0.6">
      <c r="A4" s="155" t="s">
        <v>17</v>
      </c>
      <c r="B4" s="146"/>
      <c r="C4" s="146"/>
      <c r="D4" s="146"/>
      <c r="E4" s="146"/>
      <c r="F4" s="146"/>
      <c r="G4" s="146"/>
      <c r="H4" s="146"/>
      <c r="I4" s="147"/>
    </row>
    <row r="5" spans="1:9" ht="75.75" customHeight="1" thickBot="1" x14ac:dyDescent="0.6">
      <c r="A5" s="124"/>
      <c r="B5" s="126" t="s">
        <v>18</v>
      </c>
      <c r="C5" s="125" t="s">
        <v>19</v>
      </c>
      <c r="D5" s="126" t="s">
        <v>158</v>
      </c>
      <c r="E5" s="127" t="s">
        <v>159</v>
      </c>
      <c r="F5" s="126" t="s">
        <v>160</v>
      </c>
      <c r="G5" s="128" t="s">
        <v>161</v>
      </c>
      <c r="H5" s="136" t="s">
        <v>162</v>
      </c>
      <c r="I5" s="126" t="s">
        <v>163</v>
      </c>
    </row>
    <row r="6" spans="1:9" ht="17.25" customHeight="1" x14ac:dyDescent="0.55000000000000004">
      <c r="A6" s="158" t="s">
        <v>20</v>
      </c>
      <c r="B6" s="159">
        <f>Budget!K23</f>
        <v>0</v>
      </c>
      <c r="C6" s="160"/>
      <c r="D6" s="178" t="e">
        <f>I27</f>
        <v>#DIV/0!</v>
      </c>
      <c r="E6" s="179" t="e">
        <f>1-I27</f>
        <v>#DIV/0!</v>
      </c>
      <c r="F6" s="161"/>
      <c r="G6" s="163"/>
      <c r="H6" s="172">
        <f>Persons_Served8</f>
        <v>0</v>
      </c>
      <c r="I6" s="173">
        <f>Units8</f>
        <v>0</v>
      </c>
    </row>
    <row r="7" spans="1:9" ht="17.25" customHeight="1" x14ac:dyDescent="0.55000000000000004">
      <c r="A7" s="156" t="s">
        <v>21</v>
      </c>
      <c r="B7" s="122"/>
      <c r="C7" s="151"/>
      <c r="D7" s="122"/>
      <c r="F7" s="122"/>
      <c r="G7" s="119"/>
      <c r="H7" s="174"/>
      <c r="I7" s="175"/>
    </row>
    <row r="8" spans="1:9" ht="17.25" customHeight="1" x14ac:dyDescent="0.55000000000000004">
      <c r="A8" s="164" t="s">
        <v>22</v>
      </c>
      <c r="B8" s="161"/>
      <c r="C8" s="160"/>
      <c r="D8" s="161"/>
      <c r="E8" s="162"/>
      <c r="F8" s="161"/>
      <c r="G8" s="163"/>
      <c r="H8" s="172"/>
      <c r="I8" s="173"/>
    </row>
    <row r="9" spans="1:9" ht="17.25" customHeight="1" x14ac:dyDescent="0.55000000000000004">
      <c r="A9" s="156" t="s">
        <v>23</v>
      </c>
      <c r="B9" s="122"/>
      <c r="C9" s="151"/>
      <c r="D9" s="122"/>
      <c r="F9" s="122"/>
      <c r="G9" s="119"/>
      <c r="H9" s="174"/>
      <c r="I9" s="175"/>
    </row>
    <row r="10" spans="1:9" ht="17.25" customHeight="1" x14ac:dyDescent="0.55000000000000004">
      <c r="A10" s="164" t="s">
        <v>24</v>
      </c>
      <c r="B10" s="161"/>
      <c r="C10" s="160"/>
      <c r="D10" s="161"/>
      <c r="E10" s="162"/>
      <c r="F10" s="161"/>
      <c r="G10" s="163"/>
      <c r="H10" s="172"/>
      <c r="I10" s="173"/>
    </row>
    <row r="11" spans="1:9" ht="17.25" customHeight="1" x14ac:dyDescent="0.55000000000000004">
      <c r="A11" s="122" t="s">
        <v>25</v>
      </c>
      <c r="B11" s="228">
        <f>I21</f>
        <v>0</v>
      </c>
      <c r="C11" s="151"/>
      <c r="D11" s="122"/>
      <c r="F11" s="122"/>
      <c r="G11" s="119"/>
      <c r="H11" s="174"/>
      <c r="I11" s="175"/>
    </row>
    <row r="12" spans="1:9" ht="17.25" customHeight="1" x14ac:dyDescent="0.55000000000000004">
      <c r="A12" s="164" t="s">
        <v>26</v>
      </c>
      <c r="B12" s="161"/>
      <c r="C12" s="160"/>
      <c r="D12" s="161"/>
      <c r="E12" s="162"/>
      <c r="F12" s="161"/>
      <c r="G12" s="163"/>
      <c r="H12" s="172"/>
      <c r="I12" s="173"/>
    </row>
    <row r="13" spans="1:9" ht="17.25" customHeight="1" x14ac:dyDescent="0.55000000000000004">
      <c r="A13" s="156" t="s">
        <v>27</v>
      </c>
      <c r="B13" s="122"/>
      <c r="C13" s="151"/>
      <c r="D13" s="122"/>
      <c r="F13" s="122"/>
      <c r="G13" s="119"/>
      <c r="H13" s="174"/>
      <c r="I13" s="175"/>
    </row>
    <row r="14" spans="1:9" ht="17.25" customHeight="1" x14ac:dyDescent="0.55000000000000004">
      <c r="A14" s="164" t="s">
        <v>28</v>
      </c>
      <c r="B14" s="161"/>
      <c r="C14" s="160"/>
      <c r="D14" s="161"/>
      <c r="E14" s="162"/>
      <c r="F14" s="161"/>
      <c r="G14" s="163"/>
      <c r="H14" s="172"/>
      <c r="I14" s="173"/>
    </row>
    <row r="15" spans="1:9" ht="17.25" customHeight="1" thickBot="1" x14ac:dyDescent="0.6">
      <c r="A15" s="157" t="s">
        <v>29</v>
      </c>
      <c r="B15" s="123"/>
      <c r="C15" s="152"/>
      <c r="D15" s="123"/>
      <c r="E15" s="120"/>
      <c r="F15" s="123"/>
      <c r="G15" s="121"/>
      <c r="H15" s="176"/>
      <c r="I15" s="177"/>
    </row>
    <row r="16" spans="1:9" ht="6" customHeight="1" thickBot="1" x14ac:dyDescent="0.6"/>
    <row r="17" spans="1:9" ht="17.25" customHeight="1" thickBot="1" x14ac:dyDescent="0.6">
      <c r="A17" s="241" t="s">
        <v>164</v>
      </c>
      <c r="B17" s="242"/>
      <c r="C17" s="242"/>
      <c r="D17" s="242"/>
      <c r="E17" s="242"/>
      <c r="F17" s="242"/>
      <c r="G17" s="242"/>
      <c r="H17" s="242"/>
      <c r="I17" s="243"/>
    </row>
    <row r="18" spans="1:9" ht="17.25" customHeight="1" x14ac:dyDescent="0.55000000000000004">
      <c r="A18" s="137" t="s">
        <v>46</v>
      </c>
      <c r="B18" s="138"/>
      <c r="C18" s="138"/>
      <c r="D18" s="129"/>
      <c r="E18" s="129"/>
      <c r="F18" s="117" t="s">
        <v>57</v>
      </c>
      <c r="G18" s="117"/>
      <c r="H18" s="117"/>
      <c r="I18" s="132"/>
    </row>
    <row r="19" spans="1:9" ht="17.25" customHeight="1" x14ac:dyDescent="0.55000000000000004">
      <c r="A19" s="165" t="s">
        <v>47</v>
      </c>
      <c r="B19" s="166"/>
      <c r="C19" s="166"/>
      <c r="D19" s="167">
        <f>Budget!K7+Budget!K8</f>
        <v>0</v>
      </c>
      <c r="E19" s="167"/>
      <c r="F19" s="166" t="s">
        <v>165</v>
      </c>
      <c r="G19" s="166"/>
      <c r="H19" s="166"/>
      <c r="I19" s="181">
        <f>D28</f>
        <v>0</v>
      </c>
    </row>
    <row r="20" spans="1:9" ht="17.25" customHeight="1" x14ac:dyDescent="0.55000000000000004">
      <c r="A20" s="134" t="s">
        <v>48</v>
      </c>
      <c r="B20" s="149"/>
      <c r="C20" s="149"/>
      <c r="D20" s="150">
        <f>Budget!K9</f>
        <v>0</v>
      </c>
      <c r="E20" s="150"/>
      <c r="F20" s="149" t="s">
        <v>166</v>
      </c>
      <c r="G20" s="149"/>
      <c r="H20" s="150"/>
      <c r="I20" s="130">
        <f>Budget!K27</f>
        <v>0</v>
      </c>
    </row>
    <row r="21" spans="1:9" ht="17.25" customHeight="1" x14ac:dyDescent="0.55000000000000004">
      <c r="A21" s="165" t="s">
        <v>49</v>
      </c>
      <c r="B21" s="166"/>
      <c r="C21" s="166"/>
      <c r="D21" s="167">
        <f>Budget!K10+Budget!K12</f>
        <v>0</v>
      </c>
      <c r="E21" s="167"/>
      <c r="F21" s="166" t="s">
        <v>58</v>
      </c>
      <c r="G21" s="166"/>
      <c r="H21" s="166"/>
      <c r="I21" s="168">
        <f>Budget!K24</f>
        <v>0</v>
      </c>
    </row>
    <row r="22" spans="1:9" ht="17.25" customHeight="1" x14ac:dyDescent="0.55000000000000004">
      <c r="A22" s="134" t="s">
        <v>50</v>
      </c>
      <c r="B22" s="149"/>
      <c r="C22" s="149"/>
      <c r="D22" s="150">
        <f>Budget!K13+Budget!K14</f>
        <v>0</v>
      </c>
      <c r="E22" s="150"/>
      <c r="F22" s="149" t="s">
        <v>59</v>
      </c>
      <c r="G22" s="149"/>
      <c r="H22" s="149"/>
      <c r="I22" s="130">
        <f>I19-I20-I21</f>
        <v>0</v>
      </c>
    </row>
    <row r="23" spans="1:9" ht="17.25" customHeight="1" x14ac:dyDescent="0.55000000000000004">
      <c r="A23" s="165" t="s">
        <v>51</v>
      </c>
      <c r="B23" s="166"/>
      <c r="C23" s="166"/>
      <c r="D23" s="167">
        <f>Budget!K15</f>
        <v>0</v>
      </c>
      <c r="E23" s="167"/>
      <c r="F23" s="166" t="s">
        <v>60</v>
      </c>
      <c r="G23" s="166"/>
      <c r="H23" s="166"/>
      <c r="I23" s="168">
        <f>Budget!K26</f>
        <v>0</v>
      </c>
    </row>
    <row r="24" spans="1:9" ht="17.25" customHeight="1" x14ac:dyDescent="0.55000000000000004">
      <c r="A24" s="134" t="s">
        <v>52</v>
      </c>
      <c r="B24" s="149"/>
      <c r="C24" s="149"/>
      <c r="D24" s="150">
        <f>Budget!K16</f>
        <v>0</v>
      </c>
      <c r="E24" s="150"/>
      <c r="F24" s="149" t="s">
        <v>61</v>
      </c>
      <c r="G24" s="149"/>
      <c r="H24" s="149"/>
      <c r="I24" s="182">
        <f>Budget!K25</f>
        <v>0</v>
      </c>
    </row>
    <row r="25" spans="1:9" ht="17.25" customHeight="1" x14ac:dyDescent="0.55000000000000004">
      <c r="A25" s="165" t="s">
        <v>53</v>
      </c>
      <c r="B25" s="166"/>
      <c r="C25" s="166"/>
      <c r="D25" s="180">
        <f>Budget!K17</f>
        <v>0</v>
      </c>
      <c r="E25" s="167"/>
      <c r="F25" s="169" t="s">
        <v>62</v>
      </c>
      <c r="G25" s="169"/>
      <c r="H25" s="169"/>
      <c r="I25" s="170">
        <f>I23+I24</f>
        <v>0</v>
      </c>
    </row>
    <row r="26" spans="1:9" ht="17.25" customHeight="1" x14ac:dyDescent="0.55000000000000004">
      <c r="A26" s="134" t="s">
        <v>54</v>
      </c>
      <c r="B26" s="149"/>
      <c r="C26" s="149"/>
      <c r="D26" s="150">
        <f>Budget!K18</f>
        <v>0</v>
      </c>
      <c r="E26" s="150"/>
      <c r="F26" s="153" t="s">
        <v>63</v>
      </c>
      <c r="G26" s="153"/>
      <c r="H26" s="153"/>
      <c r="I26" s="133">
        <f>I22-I25</f>
        <v>0</v>
      </c>
    </row>
    <row r="27" spans="1:9" ht="17.25" customHeight="1" x14ac:dyDescent="0.55000000000000004">
      <c r="A27" s="165" t="s">
        <v>55</v>
      </c>
      <c r="B27" s="166"/>
      <c r="C27" s="166"/>
      <c r="D27" s="167">
        <f>Budget!K11</f>
        <v>0</v>
      </c>
      <c r="E27" s="167"/>
      <c r="F27" s="166" t="s">
        <v>64</v>
      </c>
      <c r="G27" s="166"/>
      <c r="H27" s="166"/>
      <c r="I27" s="171" t="e">
        <f>I26/I22</f>
        <v>#DIV/0!</v>
      </c>
    </row>
    <row r="28" spans="1:9" ht="17.25" customHeight="1" thickBot="1" x14ac:dyDescent="0.6">
      <c r="A28" s="144" t="s">
        <v>56</v>
      </c>
      <c r="B28" s="145"/>
      <c r="C28" s="145"/>
      <c r="D28" s="131">
        <f>SUM(D19:D27)</f>
        <v>0</v>
      </c>
      <c r="E28" s="131"/>
      <c r="F28" s="131"/>
      <c r="G28" s="131"/>
      <c r="H28" s="154"/>
      <c r="I28" s="121"/>
    </row>
    <row r="29" spans="1:9" ht="18" customHeight="1" x14ac:dyDescent="0.55000000000000004">
      <c r="B29" s="118"/>
      <c r="C29" s="118"/>
      <c r="D29" s="118"/>
      <c r="E29" s="118"/>
      <c r="F29" s="118"/>
      <c r="G29" s="148"/>
      <c r="H29" s="148"/>
    </row>
  </sheetData>
  <mergeCells count="2">
    <mergeCell ref="A1:I1"/>
    <mergeCell ref="A17:I17"/>
  </mergeCells>
  <pageMargins left="0.25" right="0.25" top="0.75" bottom="0.75" header="0.3" footer="0.3"/>
  <pageSetup fitToWidth="0" orientation="landscape" r:id="rId1"/>
  <headerFooter>
    <oddHeader xml:space="preserve">&amp;C&amp;"Open Sans,Regular"&amp;11AGEGUIDE NORTHEASTERN ILLINOIS       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F3F57-C6F1-416D-BED2-6F3FB20F8390}">
  <sheetPr codeName="Sheet21">
    <tabColor rgb="FFFF0000"/>
  </sheetPr>
  <dimension ref="A1:B10"/>
  <sheetViews>
    <sheetView showGridLines="0" tabSelected="1" workbookViewId="0">
      <selection activeCell="B20" sqref="B20"/>
    </sheetView>
  </sheetViews>
  <sheetFormatPr defaultRowHeight="15.5" x14ac:dyDescent="0.35"/>
  <cols>
    <col min="1" max="1" width="30.765625" customWidth="1"/>
    <col min="2" max="2" width="39.53515625" customWidth="1"/>
  </cols>
  <sheetData>
    <row r="1" spans="1:2" ht="19.5" x14ac:dyDescent="0.6">
      <c r="A1" s="223" t="s">
        <v>260</v>
      </c>
    </row>
    <row r="3" spans="1:2" ht="19.5" x14ac:dyDescent="0.6">
      <c r="A3" s="139" t="s">
        <v>33</v>
      </c>
      <c r="B3" s="222"/>
    </row>
    <row r="4" spans="1:2" ht="19.5" x14ac:dyDescent="0.6">
      <c r="A4" s="139" t="s">
        <v>167</v>
      </c>
      <c r="B4" s="222"/>
    </row>
    <row r="5" spans="1:2" ht="19.5" x14ac:dyDescent="0.6">
      <c r="A5" s="139" t="s">
        <v>168</v>
      </c>
      <c r="B5" s="222"/>
    </row>
    <row r="6" spans="1:2" ht="19.5" x14ac:dyDescent="0.6">
      <c r="A6" s="139" t="s">
        <v>169</v>
      </c>
      <c r="B6" s="222"/>
    </row>
    <row r="7" spans="1:2" ht="19.5" x14ac:dyDescent="0.6">
      <c r="A7" s="139" t="s">
        <v>273</v>
      </c>
      <c r="B7" s="226"/>
    </row>
    <row r="8" spans="1:2" ht="19.5" x14ac:dyDescent="0.6">
      <c r="A8" s="139" t="s">
        <v>135</v>
      </c>
      <c r="B8" s="222"/>
    </row>
    <row r="9" spans="1:2" ht="19.5" x14ac:dyDescent="0.6">
      <c r="A9" s="139" t="s">
        <v>170</v>
      </c>
      <c r="B9" s="225"/>
    </row>
    <row r="10" spans="1:2" ht="19.5" x14ac:dyDescent="0.6">
      <c r="A10" s="139" t="s">
        <v>171</v>
      </c>
      <c r="B10" s="222"/>
    </row>
  </sheetData>
  <sheetProtection algorithmName="SHA-512" hashValue="oUrvjWUeL8/oVita8goP4RL0svt2Km13NlegKDqKjgI75t2Te5X3QGHFJxarfQw6Q0L6IKo6otstbB486K4O8Q==" saltValue="bdamFF853xxVDA9+dySMkA==" spinCount="100000" sheet="1" objects="1" scenarios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804D1-9308-41F4-95EF-F3E3AC8AB8D0}">
  <sheetPr codeName="Sheet22">
    <tabColor rgb="FFFF0000"/>
    <pageSetUpPr fitToPage="1"/>
  </sheetPr>
  <dimension ref="A1:L54"/>
  <sheetViews>
    <sheetView zoomScaleNormal="100" workbookViewId="0">
      <pane xSplit="3" ySplit="4" topLeftCell="D5" activePane="bottomRight" state="frozen"/>
      <selection pane="topRight" activeCell="E10" sqref="E10"/>
      <selection pane="bottomLeft" activeCell="E10" sqref="E10"/>
      <selection pane="bottomRight" activeCell="P17" sqref="P17"/>
    </sheetView>
  </sheetViews>
  <sheetFormatPr defaultColWidth="8.765625" defaultRowHeight="15.5" x14ac:dyDescent="0.35"/>
  <cols>
    <col min="1" max="1" width="20.07421875" style="22" customWidth="1"/>
    <col min="2" max="2" width="16.84375" style="22" customWidth="1"/>
    <col min="3" max="3" width="14.3046875" style="22" customWidth="1"/>
    <col min="4" max="12" width="11.53515625" style="83" customWidth="1"/>
    <col min="13" max="16384" width="8.765625" style="22"/>
  </cols>
  <sheetData>
    <row r="1" spans="1:12" ht="20.5" customHeight="1" x14ac:dyDescent="0.35">
      <c r="A1" s="1" t="s">
        <v>172</v>
      </c>
      <c r="B1" s="65"/>
      <c r="C1" s="215" t="s">
        <v>263</v>
      </c>
      <c r="D1" s="221"/>
      <c r="E1" s="221"/>
      <c r="F1" s="221"/>
      <c r="G1" s="221"/>
      <c r="H1" s="221"/>
      <c r="I1" s="221"/>
      <c r="J1" s="221"/>
      <c r="K1" s="221"/>
    </row>
    <row r="2" spans="1:12" x14ac:dyDescent="0.35">
      <c r="A2" s="65"/>
      <c r="B2" s="1"/>
      <c r="D2" s="104" t="str">
        <f>VLOOKUP(D4,Services!$B:$C,2,FALSE)</f>
        <v>NA</v>
      </c>
      <c r="E2" s="104" t="str">
        <f>VLOOKUP(E4,Services!$B:$C,2,FALSE)</f>
        <v>NA</v>
      </c>
      <c r="F2" s="104" t="str">
        <f>VLOOKUP(F4,Services!$B:$C,2,FALSE)</f>
        <v>NA</v>
      </c>
      <c r="G2" s="104" t="str">
        <f>VLOOKUP(G4,Services!$B:$C,2,FALSE)</f>
        <v>NA</v>
      </c>
      <c r="H2" s="104" t="str">
        <f>VLOOKUP(H4,Services!$B:$C,2,FALSE)</f>
        <v>NA</v>
      </c>
      <c r="I2" s="104" t="str">
        <f>VLOOKUP(I4,Services!$B:$C,2,FALSE)</f>
        <v>NA</v>
      </c>
      <c r="J2" s="104" t="str">
        <f>VLOOKUP(J4,Services!$B:$C,2,FALSE)</f>
        <v>NA</v>
      </c>
      <c r="K2" s="104" t="str">
        <f>VLOOKUP(K4,Services!$B:$C,2,FALSE)</f>
        <v>NA</v>
      </c>
      <c r="L2" s="90"/>
    </row>
    <row r="3" spans="1:12" ht="17.25" customHeight="1" x14ac:dyDescent="0.35">
      <c r="A3" s="65" t="s">
        <v>173</v>
      </c>
      <c r="B3" s="105">
        <f>COVER!B3</f>
        <v>0</v>
      </c>
      <c r="L3" s="90"/>
    </row>
    <row r="4" spans="1:12" s="84" customFormat="1" ht="32.5" customHeight="1" x14ac:dyDescent="0.35">
      <c r="A4" s="1"/>
      <c r="B4" s="1"/>
      <c r="C4" s="216" t="s">
        <v>264</v>
      </c>
      <c r="D4" s="197" t="s">
        <v>68</v>
      </c>
      <c r="E4" s="197" t="s">
        <v>68</v>
      </c>
      <c r="F4" s="197" t="s">
        <v>68</v>
      </c>
      <c r="G4" s="197" t="s">
        <v>68</v>
      </c>
      <c r="H4" s="198" t="s">
        <v>68</v>
      </c>
      <c r="I4" s="197" t="s">
        <v>68</v>
      </c>
      <c r="J4" s="197" t="s">
        <v>68</v>
      </c>
      <c r="K4" s="197" t="s">
        <v>68</v>
      </c>
      <c r="L4" s="97" t="s">
        <v>174</v>
      </c>
    </row>
    <row r="5" spans="1:12" ht="36" customHeight="1" x14ac:dyDescent="0.35">
      <c r="A5" s="218" t="s">
        <v>176</v>
      </c>
      <c r="B5"/>
      <c r="C5"/>
      <c r="D5" s="90"/>
      <c r="E5" s="90"/>
      <c r="F5" s="90"/>
      <c r="G5" s="90"/>
      <c r="H5" s="90"/>
      <c r="I5" s="90"/>
      <c r="J5" s="90"/>
      <c r="K5" s="90"/>
      <c r="L5" s="90"/>
    </row>
    <row r="6" spans="1:12" x14ac:dyDescent="0.35">
      <c r="A6" s="1" t="s">
        <v>175</v>
      </c>
      <c r="B6" s="218"/>
      <c r="C6" s="218"/>
      <c r="D6" s="90"/>
      <c r="E6" s="90"/>
      <c r="F6" s="90"/>
      <c r="G6" s="90"/>
      <c r="H6" s="90"/>
      <c r="I6" s="90"/>
      <c r="J6" s="90"/>
      <c r="K6" s="90"/>
      <c r="L6" s="90"/>
    </row>
    <row r="7" spans="1:12" x14ac:dyDescent="0.35">
      <c r="A7" t="s">
        <v>177</v>
      </c>
      <c r="B7"/>
      <c r="C7"/>
      <c r="D7" s="91">
        <f>Personnel!D48</f>
        <v>0</v>
      </c>
      <c r="E7" s="92">
        <f>Personnel!E48</f>
        <v>0</v>
      </c>
      <c r="F7" s="92">
        <f>Personnel!F48</f>
        <v>0</v>
      </c>
      <c r="G7" s="92">
        <f>Personnel!G48</f>
        <v>0</v>
      </c>
      <c r="H7" s="92">
        <f>Personnel!H48</f>
        <v>0</v>
      </c>
      <c r="I7" s="92">
        <f>Personnel!I48</f>
        <v>0</v>
      </c>
      <c r="J7" s="92">
        <f>Personnel!J48</f>
        <v>0</v>
      </c>
      <c r="K7" s="92">
        <f>Personnel!K48</f>
        <v>0</v>
      </c>
      <c r="L7" s="91">
        <f>SUM(D7:K7)</f>
        <v>0</v>
      </c>
    </row>
    <row r="8" spans="1:12" x14ac:dyDescent="0.35">
      <c r="A8" t="s">
        <v>178</v>
      </c>
      <c r="B8"/>
      <c r="C8"/>
      <c r="D8" s="91">
        <f>Fringes!D48</f>
        <v>0</v>
      </c>
      <c r="E8" s="92">
        <f>Fringes!E48</f>
        <v>0</v>
      </c>
      <c r="F8" s="92">
        <f>Fringes!F48</f>
        <v>0</v>
      </c>
      <c r="G8" s="92">
        <f>Fringes!G48</f>
        <v>0</v>
      </c>
      <c r="H8" s="92">
        <f>Fringes!H48</f>
        <v>0</v>
      </c>
      <c r="I8" s="92">
        <f>Fringes!I48</f>
        <v>0</v>
      </c>
      <c r="J8" s="92">
        <f>Fringes!J48</f>
        <v>0</v>
      </c>
      <c r="K8" s="92">
        <f>Fringes!K48</f>
        <v>0</v>
      </c>
      <c r="L8" s="91">
        <f>SUM(D8:K8)</f>
        <v>0</v>
      </c>
    </row>
    <row r="9" spans="1:12" x14ac:dyDescent="0.35">
      <c r="A9" t="s">
        <v>48</v>
      </c>
      <c r="B9"/>
      <c r="C9"/>
      <c r="D9" s="91">
        <f>Travel!D48</f>
        <v>0</v>
      </c>
      <c r="E9" s="92">
        <f>Travel!E48</f>
        <v>0</v>
      </c>
      <c r="F9" s="92">
        <f>Travel!F48</f>
        <v>0</v>
      </c>
      <c r="G9" s="92">
        <f>Travel!G48</f>
        <v>0</v>
      </c>
      <c r="H9" s="92">
        <f>Travel!H48</f>
        <v>0</v>
      </c>
      <c r="I9" s="92">
        <f>Travel!I48</f>
        <v>0</v>
      </c>
      <c r="J9" s="92">
        <f>Travel!J48</f>
        <v>0</v>
      </c>
      <c r="K9" s="92">
        <f>Travel!K48</f>
        <v>0</v>
      </c>
      <c r="L9" s="91">
        <f>SUM(D9:K9)</f>
        <v>0</v>
      </c>
    </row>
    <row r="10" spans="1:12" x14ac:dyDescent="0.35">
      <c r="A10" t="s">
        <v>179</v>
      </c>
      <c r="B10"/>
      <c r="C10"/>
      <c r="D10" s="91">
        <f>Equipment!D48</f>
        <v>0</v>
      </c>
      <c r="E10" s="92">
        <f>Equipment!E48</f>
        <v>0</v>
      </c>
      <c r="F10" s="92">
        <f>Equipment!F48</f>
        <v>0</v>
      </c>
      <c r="G10" s="92">
        <f>Equipment!G48</f>
        <v>0</v>
      </c>
      <c r="H10" s="92">
        <f>Equipment!H48</f>
        <v>0</v>
      </c>
      <c r="I10" s="92">
        <f>Equipment!I48</f>
        <v>0</v>
      </c>
      <c r="J10" s="92">
        <f>Equipment!J48</f>
        <v>0</v>
      </c>
      <c r="K10" s="92">
        <f>Equipment!K48</f>
        <v>0</v>
      </c>
      <c r="L10" s="91">
        <f t="shared" ref="L10:L18" si="0">SUM(D10:K10)</f>
        <v>0</v>
      </c>
    </row>
    <row r="11" spans="1:12" x14ac:dyDescent="0.35">
      <c r="A11" t="s">
        <v>180</v>
      </c>
      <c r="B11"/>
      <c r="C11"/>
      <c r="D11" s="91">
        <f>'Food Costs'!D48</f>
        <v>0</v>
      </c>
      <c r="E11" s="92">
        <f>'Food Costs'!E48</f>
        <v>0</v>
      </c>
      <c r="F11" s="92">
        <f>'Food Costs'!F48</f>
        <v>0</v>
      </c>
      <c r="G11" s="92">
        <f>'Food Costs'!G48</f>
        <v>0</v>
      </c>
      <c r="H11" s="92">
        <f>'Food Costs'!H48</f>
        <v>0</v>
      </c>
      <c r="I11" s="92">
        <f>'Food Costs'!I48</f>
        <v>0</v>
      </c>
      <c r="J11" s="92">
        <f>'Food Costs'!J48</f>
        <v>0</v>
      </c>
      <c r="K11" s="92">
        <f>'Food Costs'!K48</f>
        <v>0</v>
      </c>
      <c r="L11" s="91">
        <f t="shared" si="0"/>
        <v>0</v>
      </c>
    </row>
    <row r="12" spans="1:12" x14ac:dyDescent="0.35">
      <c r="A12" t="s">
        <v>181</v>
      </c>
      <c r="B12"/>
      <c r="C12"/>
      <c r="D12" s="91">
        <f>Supplies!D48</f>
        <v>0</v>
      </c>
      <c r="E12" s="92">
        <f>Supplies!E48</f>
        <v>0</v>
      </c>
      <c r="F12" s="92">
        <f>Supplies!F48</f>
        <v>0</v>
      </c>
      <c r="G12" s="92">
        <f>Supplies!G48</f>
        <v>0</v>
      </c>
      <c r="H12" s="92">
        <f>Supplies!H48</f>
        <v>0</v>
      </c>
      <c r="I12" s="92">
        <f>Supplies!I48</f>
        <v>0</v>
      </c>
      <c r="J12" s="92">
        <f>Supplies!J48</f>
        <v>0</v>
      </c>
      <c r="K12" s="92">
        <f>Supplies!K48</f>
        <v>0</v>
      </c>
      <c r="L12" s="91">
        <f t="shared" si="0"/>
        <v>0</v>
      </c>
    </row>
    <row r="13" spans="1:12" x14ac:dyDescent="0.35">
      <c r="A13" t="s">
        <v>182</v>
      </c>
      <c r="B13"/>
      <c r="C13"/>
      <c r="D13" s="91">
        <f>'Contractual Services'!D48</f>
        <v>0</v>
      </c>
      <c r="E13" s="92">
        <f>'Contractual Services'!E48</f>
        <v>0</v>
      </c>
      <c r="F13" s="92">
        <f>'Contractual Services'!F48</f>
        <v>0</v>
      </c>
      <c r="G13" s="92">
        <f>'Contractual Services'!G48</f>
        <v>0</v>
      </c>
      <c r="H13" s="92">
        <f>'Contractual Services'!H48</f>
        <v>0</v>
      </c>
      <c r="I13" s="92">
        <f>'Contractual Services'!I48</f>
        <v>0</v>
      </c>
      <c r="J13" s="92">
        <f>'Contractual Services'!J48</f>
        <v>0</v>
      </c>
      <c r="K13" s="92">
        <f>'Contractual Services'!K48</f>
        <v>0</v>
      </c>
      <c r="L13" s="91">
        <f t="shared" si="0"/>
        <v>0</v>
      </c>
    </row>
    <row r="14" spans="1:12" x14ac:dyDescent="0.35">
      <c r="A14" t="s">
        <v>183</v>
      </c>
      <c r="B14"/>
      <c r="C14"/>
      <c r="D14" s="91">
        <f>+Consultant!D48</f>
        <v>0</v>
      </c>
      <c r="E14" s="91">
        <f>+Consultant!E48</f>
        <v>0</v>
      </c>
      <c r="F14" s="91">
        <f>+Consultant!F48</f>
        <v>0</v>
      </c>
      <c r="G14" s="91">
        <f>+Consultant!G48</f>
        <v>0</v>
      </c>
      <c r="H14" s="91">
        <f>+Consultant!H48</f>
        <v>0</v>
      </c>
      <c r="I14" s="91">
        <f>+Consultant!I48</f>
        <v>0</v>
      </c>
      <c r="J14" s="91">
        <f>+Consultant!J48</f>
        <v>0</v>
      </c>
      <c r="K14" s="91">
        <f>+Consultant!K48</f>
        <v>0</v>
      </c>
      <c r="L14" s="91">
        <f>SUM(D14:K14)</f>
        <v>0</v>
      </c>
    </row>
    <row r="15" spans="1:12" x14ac:dyDescent="0.35">
      <c r="A15" t="s">
        <v>184</v>
      </c>
      <c r="B15"/>
      <c r="C15"/>
      <c r="D15" s="91">
        <f>Occupancy!D48</f>
        <v>0</v>
      </c>
      <c r="E15" s="92">
        <f>Occupancy!E48</f>
        <v>0</v>
      </c>
      <c r="F15" s="92">
        <f>Occupancy!F48</f>
        <v>0</v>
      </c>
      <c r="G15" s="92">
        <f>Occupancy!G48</f>
        <v>0</v>
      </c>
      <c r="H15" s="92">
        <f>Occupancy!H48</f>
        <v>0</v>
      </c>
      <c r="I15" s="92">
        <f>Occupancy!I48</f>
        <v>0</v>
      </c>
      <c r="J15" s="92">
        <f>Occupancy!J48</f>
        <v>0</v>
      </c>
      <c r="K15" s="92">
        <f>Occupancy!K48</f>
        <v>0</v>
      </c>
      <c r="L15" s="91">
        <f t="shared" si="0"/>
        <v>0</v>
      </c>
    </row>
    <row r="16" spans="1:12" x14ac:dyDescent="0.35">
      <c r="A16" t="s">
        <v>52</v>
      </c>
      <c r="B16"/>
      <c r="C16"/>
      <c r="D16" s="91">
        <f>Telecommunication!D48</f>
        <v>0</v>
      </c>
      <c r="E16" s="92">
        <f>Telecommunication!E48</f>
        <v>0</v>
      </c>
      <c r="F16" s="92">
        <f>Telecommunication!F48</f>
        <v>0</v>
      </c>
      <c r="G16" s="92">
        <f>Telecommunication!G48</f>
        <v>0</v>
      </c>
      <c r="H16" s="92">
        <f>Telecommunication!H48</f>
        <v>0</v>
      </c>
      <c r="I16" s="92">
        <f>Telecommunication!I48</f>
        <v>0</v>
      </c>
      <c r="J16" s="92">
        <f>Telecommunication!J48</f>
        <v>0</v>
      </c>
      <c r="K16" s="92">
        <f>Telecommunication!K48</f>
        <v>0</v>
      </c>
      <c r="L16" s="91">
        <f t="shared" si="0"/>
        <v>0</v>
      </c>
    </row>
    <row r="17" spans="1:12" x14ac:dyDescent="0.35">
      <c r="A17" t="s">
        <v>185</v>
      </c>
      <c r="B17"/>
      <c r="C17"/>
      <c r="D17" s="91">
        <f>'Training &amp; Education'!D48</f>
        <v>0</v>
      </c>
      <c r="E17" s="92">
        <f>'Training &amp; Education'!E48</f>
        <v>0</v>
      </c>
      <c r="F17" s="92">
        <f>'Training &amp; Education'!F48</f>
        <v>0</v>
      </c>
      <c r="G17" s="92">
        <f>'Training &amp; Education'!G48</f>
        <v>0</v>
      </c>
      <c r="H17" s="92">
        <f>'Training &amp; Education'!H48</f>
        <v>0</v>
      </c>
      <c r="I17" s="92">
        <f>'Training &amp; Education'!I48</f>
        <v>0</v>
      </c>
      <c r="J17" s="92">
        <f>'Training &amp; Education'!J48</f>
        <v>0</v>
      </c>
      <c r="K17" s="92">
        <f>'Training &amp; Education'!K48</f>
        <v>0</v>
      </c>
      <c r="L17" s="91">
        <f t="shared" si="0"/>
        <v>0</v>
      </c>
    </row>
    <row r="18" spans="1:12" x14ac:dyDescent="0.35">
      <c r="A18" t="s">
        <v>186</v>
      </c>
      <c r="B18"/>
      <c r="C18"/>
      <c r="D18" s="91">
        <f>Miscellaneous!D48</f>
        <v>0</v>
      </c>
      <c r="E18" s="92">
        <f>Miscellaneous!E48</f>
        <v>0</v>
      </c>
      <c r="F18" s="92">
        <f>Miscellaneous!F48</f>
        <v>0</v>
      </c>
      <c r="G18" s="92">
        <f>Miscellaneous!G48</f>
        <v>0</v>
      </c>
      <c r="H18" s="92">
        <f>Miscellaneous!H48</f>
        <v>0</v>
      </c>
      <c r="I18" s="92">
        <f>Miscellaneous!I48</f>
        <v>0</v>
      </c>
      <c r="J18" s="92">
        <f>Miscellaneous!J48</f>
        <v>0</v>
      </c>
      <c r="K18" s="92">
        <f>Miscellaneous!K48</f>
        <v>0</v>
      </c>
      <c r="L18" s="91">
        <f t="shared" si="0"/>
        <v>0</v>
      </c>
    </row>
    <row r="19" spans="1:12" x14ac:dyDescent="0.35">
      <c r="A19"/>
      <c r="B19"/>
      <c r="C19"/>
      <c r="D19" s="91"/>
      <c r="E19" s="92"/>
      <c r="F19" s="92"/>
      <c r="G19" s="92"/>
      <c r="H19" s="92"/>
      <c r="I19" s="92"/>
      <c r="J19" s="92"/>
      <c r="K19" s="92"/>
      <c r="L19" s="93"/>
    </row>
    <row r="20" spans="1:12" ht="16" thickBot="1" x14ac:dyDescent="0.4">
      <c r="A20" s="1" t="s">
        <v>3</v>
      </c>
      <c r="B20"/>
      <c r="C20"/>
      <c r="D20" s="30">
        <f t="shared" ref="D20:K20" si="1">SUM(D7:D19)</f>
        <v>0</v>
      </c>
      <c r="E20" s="94">
        <f t="shared" si="1"/>
        <v>0</v>
      </c>
      <c r="F20" s="94">
        <f t="shared" si="1"/>
        <v>0</v>
      </c>
      <c r="G20" s="94">
        <f t="shared" si="1"/>
        <v>0</v>
      </c>
      <c r="H20" s="94">
        <f t="shared" si="1"/>
        <v>0</v>
      </c>
      <c r="I20" s="94">
        <f t="shared" si="1"/>
        <v>0</v>
      </c>
      <c r="J20" s="94">
        <f t="shared" si="1"/>
        <v>0</v>
      </c>
      <c r="K20" s="94">
        <f t="shared" si="1"/>
        <v>0</v>
      </c>
      <c r="L20" s="94">
        <f>SUM(L7:L18)</f>
        <v>0</v>
      </c>
    </row>
    <row r="21" spans="1:12" ht="16" thickTop="1" x14ac:dyDescent="0.35">
      <c r="A21" s="1"/>
      <c r="D21" s="22"/>
      <c r="E21" s="22"/>
      <c r="F21" s="22"/>
      <c r="G21" s="22"/>
      <c r="H21" s="22"/>
      <c r="I21" s="22"/>
      <c r="J21" s="22"/>
      <c r="K21" s="22"/>
      <c r="L21"/>
    </row>
    <row r="22" spans="1:12" x14ac:dyDescent="0.35">
      <c r="A22" s="1" t="s">
        <v>187</v>
      </c>
      <c r="D22" s="85"/>
      <c r="E22" s="86"/>
      <c r="F22" s="86"/>
      <c r="G22" s="86"/>
      <c r="H22" s="86"/>
      <c r="I22" s="86"/>
      <c r="J22" s="86"/>
      <c r="K22" s="86"/>
      <c r="L22" s="93"/>
    </row>
    <row r="23" spans="1:12" x14ac:dyDescent="0.35">
      <c r="A23" t="s">
        <v>4</v>
      </c>
      <c r="D23" s="217"/>
      <c r="E23" s="217"/>
      <c r="F23" s="217"/>
      <c r="G23" s="217"/>
      <c r="H23" s="217"/>
      <c r="I23" s="217"/>
      <c r="J23" s="217"/>
      <c r="K23" s="217"/>
      <c r="L23" s="91">
        <f>SUM(D23:K23)</f>
        <v>0</v>
      </c>
    </row>
    <row r="24" spans="1:12" x14ac:dyDescent="0.35">
      <c r="A24" t="s">
        <v>188</v>
      </c>
      <c r="D24" s="217"/>
      <c r="E24" s="217"/>
      <c r="F24" s="217"/>
      <c r="G24" s="217"/>
      <c r="H24" s="217"/>
      <c r="I24" s="217"/>
      <c r="J24" s="217"/>
      <c r="K24" s="217"/>
      <c r="L24" s="91">
        <f>SUM(D24:K24)</f>
        <v>0</v>
      </c>
    </row>
    <row r="25" spans="1:12" x14ac:dyDescent="0.35">
      <c r="A25" t="s">
        <v>5</v>
      </c>
      <c r="D25" s="17">
        <f>SUM(Personnel:Miscellaneous!D47)</f>
        <v>0</v>
      </c>
      <c r="E25" s="17">
        <f>SUM(Personnel:Miscellaneous!E47)</f>
        <v>0</v>
      </c>
      <c r="F25" s="17">
        <f>SUM(Personnel:Miscellaneous!F47)</f>
        <v>0</v>
      </c>
      <c r="G25" s="17">
        <f>SUM(Personnel:Miscellaneous!G47)</f>
        <v>0</v>
      </c>
      <c r="H25" s="17">
        <f>SUM(Personnel:Miscellaneous!H47)</f>
        <v>0</v>
      </c>
      <c r="I25" s="17">
        <f>SUM(Personnel:Miscellaneous!I47)</f>
        <v>0</v>
      </c>
      <c r="J25" s="17">
        <f>SUM(Personnel:Miscellaneous!J47)</f>
        <v>0</v>
      </c>
      <c r="K25" s="17">
        <f>SUM(Personnel:Miscellaneous!K47)</f>
        <v>0</v>
      </c>
      <c r="L25" s="91">
        <f>SUM(D25:K25)</f>
        <v>0</v>
      </c>
    </row>
    <row r="26" spans="1:12" x14ac:dyDescent="0.35">
      <c r="A26" t="s">
        <v>189</v>
      </c>
      <c r="D26" s="13"/>
      <c r="E26" s="14"/>
      <c r="F26" s="14"/>
      <c r="G26" s="14"/>
      <c r="H26" s="14"/>
      <c r="I26" s="14"/>
      <c r="J26" s="14"/>
      <c r="K26" s="14"/>
      <c r="L26" s="91">
        <f>SUM(D26:K26)</f>
        <v>0</v>
      </c>
    </row>
    <row r="27" spans="1:12" x14ac:dyDescent="0.35">
      <c r="A27" t="s">
        <v>7</v>
      </c>
      <c r="D27" s="13"/>
      <c r="E27" s="14"/>
      <c r="F27" s="14"/>
      <c r="G27" s="14"/>
      <c r="H27" s="14"/>
      <c r="I27" s="14"/>
      <c r="J27" s="14"/>
      <c r="K27" s="14"/>
      <c r="L27" s="91">
        <f>SUM(D27:K27)</f>
        <v>0</v>
      </c>
    </row>
    <row r="28" spans="1:12" x14ac:dyDescent="0.35">
      <c r="A28"/>
      <c r="D28" s="85"/>
      <c r="E28" s="86"/>
      <c r="F28" s="86"/>
      <c r="G28" s="86"/>
      <c r="H28" s="86"/>
      <c r="I28" s="86"/>
      <c r="J28" s="86"/>
      <c r="K28" s="86"/>
      <c r="L28" s="93"/>
    </row>
    <row r="29" spans="1:12" ht="16" thickBot="1" x14ac:dyDescent="0.4">
      <c r="A29" s="1" t="s">
        <v>8</v>
      </c>
      <c r="D29" s="30">
        <f t="shared" ref="D29:K29" si="2">SUM(D23:D28)</f>
        <v>0</v>
      </c>
      <c r="E29" s="94">
        <f t="shared" si="2"/>
        <v>0</v>
      </c>
      <c r="F29" s="94">
        <f t="shared" si="2"/>
        <v>0</v>
      </c>
      <c r="G29" s="94">
        <f t="shared" si="2"/>
        <v>0</v>
      </c>
      <c r="H29" s="94">
        <f t="shared" si="2"/>
        <v>0</v>
      </c>
      <c r="I29" s="94">
        <f t="shared" si="2"/>
        <v>0</v>
      </c>
      <c r="J29" s="94">
        <f t="shared" si="2"/>
        <v>0</v>
      </c>
      <c r="K29" s="94">
        <f t="shared" si="2"/>
        <v>0</v>
      </c>
      <c r="L29" s="94">
        <f>SUM(L23:L28)</f>
        <v>0</v>
      </c>
    </row>
    <row r="30" spans="1:12" ht="16" thickTop="1" x14ac:dyDescent="0.35">
      <c r="A30" s="1"/>
      <c r="D30" s="87"/>
      <c r="E30" s="87"/>
      <c r="F30" s="87"/>
      <c r="G30" s="87"/>
      <c r="H30" s="87"/>
      <c r="I30" s="87"/>
      <c r="J30" s="87"/>
      <c r="K30" s="87"/>
      <c r="L30" s="98"/>
    </row>
    <row r="31" spans="1:12" x14ac:dyDescent="0.35">
      <c r="A31" s="1" t="s">
        <v>9</v>
      </c>
      <c r="D31" s="95">
        <f t="shared" ref="D31:K31" si="3">+D29-D20</f>
        <v>0</v>
      </c>
      <c r="E31" s="95">
        <f t="shared" si="3"/>
        <v>0</v>
      </c>
      <c r="F31" s="95">
        <f t="shared" si="3"/>
        <v>0</v>
      </c>
      <c r="G31" s="95">
        <f t="shared" si="3"/>
        <v>0</v>
      </c>
      <c r="H31" s="95">
        <f t="shared" si="3"/>
        <v>0</v>
      </c>
      <c r="I31" s="95">
        <f t="shared" si="3"/>
        <v>0</v>
      </c>
      <c r="J31" s="95">
        <f t="shared" si="3"/>
        <v>0</v>
      </c>
      <c r="K31" s="95">
        <f t="shared" si="3"/>
        <v>0</v>
      </c>
      <c r="L31" s="95">
        <f>+L29-L20</f>
        <v>0</v>
      </c>
    </row>
    <row r="32" spans="1:12" ht="16" thickBot="1" x14ac:dyDescent="0.4">
      <c r="A32" s="1"/>
      <c r="L32" s="90"/>
    </row>
    <row r="33" spans="1:12" ht="16" thickBot="1" x14ac:dyDescent="0.4">
      <c r="A33" s="1" t="s">
        <v>10</v>
      </c>
      <c r="D33" s="16"/>
      <c r="E33" s="16"/>
      <c r="F33" s="16"/>
      <c r="G33" s="16"/>
      <c r="H33" s="16"/>
      <c r="I33" s="16"/>
      <c r="J33" s="16"/>
      <c r="K33" s="16"/>
      <c r="L33" s="99">
        <f>SUM(D33:K33)</f>
        <v>0</v>
      </c>
    </row>
    <row r="34" spans="1:12" ht="16" thickBot="1" x14ac:dyDescent="0.4">
      <c r="A34" s="1"/>
      <c r="D34" s="88"/>
      <c r="E34" s="88"/>
      <c r="F34" s="88"/>
      <c r="G34" s="88"/>
      <c r="H34" s="88"/>
      <c r="I34" s="88"/>
      <c r="J34" s="88"/>
      <c r="K34" s="88"/>
      <c r="L34" s="100"/>
    </row>
    <row r="35" spans="1:12" ht="16" thickBot="1" x14ac:dyDescent="0.4">
      <c r="A35" s="1" t="s">
        <v>11</v>
      </c>
      <c r="D35" s="16"/>
      <c r="E35" s="16"/>
      <c r="F35" s="16"/>
      <c r="G35" s="16"/>
      <c r="H35" s="16"/>
      <c r="I35" s="16"/>
      <c r="J35" s="16"/>
      <c r="K35" s="16"/>
      <c r="L35" s="99">
        <f>SUM(D35:K35)</f>
        <v>0</v>
      </c>
    </row>
    <row r="36" spans="1:12" x14ac:dyDescent="0.35">
      <c r="A36"/>
      <c r="L36" s="100"/>
    </row>
    <row r="37" spans="1:12" ht="16" thickBot="1" x14ac:dyDescent="0.4">
      <c r="A37" s="1" t="s">
        <v>190</v>
      </c>
      <c r="D37" s="96">
        <f>IF(D35=0,0,(D23+D24)/D35)</f>
        <v>0</v>
      </c>
      <c r="E37" s="96">
        <f t="shared" ref="E37:K37" si="4">IF(E35=0,0,(E23+E24)/E35)</f>
        <v>0</v>
      </c>
      <c r="F37" s="96">
        <f t="shared" si="4"/>
        <v>0</v>
      </c>
      <c r="G37" s="96">
        <f t="shared" si="4"/>
        <v>0</v>
      </c>
      <c r="H37" s="96">
        <f t="shared" si="4"/>
        <v>0</v>
      </c>
      <c r="I37" s="96">
        <f t="shared" si="4"/>
        <v>0</v>
      </c>
      <c r="J37" s="96">
        <f t="shared" si="4"/>
        <v>0</v>
      </c>
      <c r="K37" s="96">
        <f t="shared" si="4"/>
        <v>0</v>
      </c>
      <c r="L37" s="101">
        <f>SUM(D37:K37)</f>
        <v>0</v>
      </c>
    </row>
    <row r="38" spans="1:12" ht="16" thickTop="1" x14ac:dyDescent="0.35">
      <c r="A38"/>
      <c r="D38" s="90"/>
      <c r="E38" s="90"/>
      <c r="F38" s="90"/>
      <c r="G38" s="90"/>
      <c r="H38" s="90"/>
      <c r="I38" s="90"/>
      <c r="J38" s="90"/>
      <c r="K38" s="90"/>
      <c r="L38" s="100"/>
    </row>
    <row r="39" spans="1:12" ht="16" thickBot="1" x14ac:dyDescent="0.4">
      <c r="A39" s="1" t="s">
        <v>13</v>
      </c>
      <c r="D39" s="96">
        <f t="shared" ref="D39:K39" si="5">IF(D35=0,0,D20/D35)</f>
        <v>0</v>
      </c>
      <c r="E39" s="96">
        <f t="shared" si="5"/>
        <v>0</v>
      </c>
      <c r="F39" s="96">
        <f t="shared" si="5"/>
        <v>0</v>
      </c>
      <c r="G39" s="96">
        <f t="shared" si="5"/>
        <v>0</v>
      </c>
      <c r="H39" s="96">
        <f t="shared" si="5"/>
        <v>0</v>
      </c>
      <c r="I39" s="96">
        <f t="shared" si="5"/>
        <v>0</v>
      </c>
      <c r="J39" s="96">
        <f t="shared" si="5"/>
        <v>0</v>
      </c>
      <c r="K39" s="96">
        <f t="shared" si="5"/>
        <v>0</v>
      </c>
      <c r="L39" s="101">
        <f>SUM(D39:K39)</f>
        <v>0</v>
      </c>
    </row>
    <row r="40" spans="1:12" ht="16" thickTop="1" x14ac:dyDescent="0.35">
      <c r="A40"/>
      <c r="D40" s="90"/>
      <c r="E40" s="90"/>
      <c r="F40" s="90"/>
      <c r="G40" s="90"/>
      <c r="H40" s="90"/>
      <c r="I40" s="90"/>
      <c r="J40" s="90"/>
      <c r="K40" s="90"/>
      <c r="L40" s="100"/>
    </row>
    <row r="41" spans="1:12" x14ac:dyDescent="0.35">
      <c r="A41" s="1" t="s">
        <v>14</v>
      </c>
      <c r="D41" s="51">
        <f>IF((D20-D27=0),0,(D26+D25)/(D20-D27-D24))</f>
        <v>0</v>
      </c>
      <c r="E41" s="51">
        <f>IF((E20-E27=0),0,(E26+E25)/(E20-E27-E24))</f>
        <v>0</v>
      </c>
      <c r="F41" s="51">
        <f t="shared" ref="F41:K41" si="6">IF((F20-F27=0),0,(F26+F25)/(F20-F27-F24))</f>
        <v>0</v>
      </c>
      <c r="G41" s="51">
        <f t="shared" si="6"/>
        <v>0</v>
      </c>
      <c r="H41" s="51">
        <f t="shared" si="6"/>
        <v>0</v>
      </c>
      <c r="I41" s="51">
        <f t="shared" si="6"/>
        <v>0</v>
      </c>
      <c r="J41" s="51">
        <f t="shared" si="6"/>
        <v>0</v>
      </c>
      <c r="K41" s="51">
        <f t="shared" si="6"/>
        <v>0</v>
      </c>
      <c r="L41" s="102">
        <f>SUM(D41:K41)</f>
        <v>0</v>
      </c>
    </row>
    <row r="42" spans="1:12" x14ac:dyDescent="0.35">
      <c r="A42" s="1" t="s">
        <v>15</v>
      </c>
      <c r="D42" s="51">
        <f>IF((D29-D27=0),0,D23/(D20-D27-D24))</f>
        <v>0</v>
      </c>
      <c r="E42" s="51">
        <f t="shared" ref="E42:K42" si="7">IF((E29-E27=0),0,E23/(E20-E27-E24))</f>
        <v>0</v>
      </c>
      <c r="F42" s="51">
        <f t="shared" si="7"/>
        <v>0</v>
      </c>
      <c r="G42" s="51">
        <f t="shared" si="7"/>
        <v>0</v>
      </c>
      <c r="H42" s="51">
        <f t="shared" si="7"/>
        <v>0</v>
      </c>
      <c r="I42" s="51">
        <f t="shared" si="7"/>
        <v>0</v>
      </c>
      <c r="J42" s="51">
        <f t="shared" si="7"/>
        <v>0</v>
      </c>
      <c r="K42" s="51">
        <f t="shared" si="7"/>
        <v>0</v>
      </c>
      <c r="L42" s="102">
        <f>SUM(D42:K42)</f>
        <v>0</v>
      </c>
    </row>
    <row r="43" spans="1:12" x14ac:dyDescent="0.35">
      <c r="A43"/>
      <c r="D43" s="89"/>
      <c r="E43" s="89"/>
      <c r="F43" s="89"/>
      <c r="G43" s="89"/>
      <c r="H43" s="89"/>
      <c r="I43" s="89"/>
      <c r="J43" s="89"/>
      <c r="K43" s="89"/>
    </row>
    <row r="44" spans="1:12" x14ac:dyDescent="0.35">
      <c r="A44"/>
    </row>
    <row r="46" spans="1:12" hidden="1" x14ac:dyDescent="0.35">
      <c r="A46" s="65" t="s">
        <v>191</v>
      </c>
    </row>
    <row r="47" spans="1:12" hidden="1" x14ac:dyDescent="0.35">
      <c r="A47" s="22" t="s">
        <v>192</v>
      </c>
      <c r="D47" s="114">
        <f>D11</f>
        <v>0</v>
      </c>
      <c r="E47" s="114">
        <f>E11</f>
        <v>0</v>
      </c>
      <c r="F47" s="114"/>
      <c r="G47" s="114"/>
    </row>
    <row r="48" spans="1:12" hidden="1" x14ac:dyDescent="0.35">
      <c r="A48" s="22" t="s">
        <v>193</v>
      </c>
      <c r="D48" s="114">
        <f>(D23+D24)-D11</f>
        <v>0</v>
      </c>
      <c r="E48" s="114">
        <f>(E23+E24)-E11</f>
        <v>0</v>
      </c>
      <c r="F48" s="114"/>
      <c r="G48" s="114"/>
    </row>
    <row r="49" spans="1:7" hidden="1" x14ac:dyDescent="0.35">
      <c r="A49" s="22" t="s">
        <v>194</v>
      </c>
      <c r="D49" s="115" t="e">
        <f>D47/(D23+D24)</f>
        <v>#DIV/0!</v>
      </c>
      <c r="E49" s="115" t="e">
        <f>E47/(E23+E24)</f>
        <v>#DIV/0!</v>
      </c>
      <c r="F49" s="115"/>
      <c r="G49" s="115"/>
    </row>
    <row r="50" spans="1:7" hidden="1" x14ac:dyDescent="0.35">
      <c r="A50" s="22" t="s">
        <v>195</v>
      </c>
      <c r="D50" s="115" t="e">
        <f>D48/(D23+D24)</f>
        <v>#DIV/0!</v>
      </c>
      <c r="E50" s="115" t="e">
        <f>E48/(E23+E24)</f>
        <v>#DIV/0!</v>
      </c>
      <c r="F50" s="115"/>
      <c r="G50" s="115"/>
    </row>
    <row r="52" spans="1:7" x14ac:dyDescent="0.35">
      <c r="A52"/>
      <c r="D52" s="115"/>
      <c r="E52" s="115"/>
      <c r="F52" s="115"/>
      <c r="G52" s="115"/>
    </row>
    <row r="53" spans="1:7" x14ac:dyDescent="0.35">
      <c r="A53"/>
      <c r="D53" s="115"/>
      <c r="E53" s="115"/>
      <c r="F53" s="115"/>
      <c r="G53" s="115"/>
    </row>
    <row r="54" spans="1:7" x14ac:dyDescent="0.35">
      <c r="A54"/>
      <c r="D54" s="115"/>
      <c r="E54" s="115"/>
      <c r="F54" s="115"/>
      <c r="G54" s="115"/>
    </row>
  </sheetData>
  <sheetProtection algorithmName="SHA-512" hashValue="PR4C2P00K+WOzydZRgJ0sZBn3U0/+yPNEQYDMMixctqlmSD+rsldXbHxJRwXPjoZFEN0t6rdTmsebfiozPVKEA==" saltValue="UIjC9Y5YfzgEiRGuhfO9tg==" spinCount="100000" sheet="1" selectLockedCells="1"/>
  <conditionalFormatting sqref="D49:E49">
    <cfRule type="cellIs" dxfId="9" priority="2" operator="lessThan">
      <formula>0.5</formula>
    </cfRule>
  </conditionalFormatting>
  <conditionalFormatting sqref="D50:E50">
    <cfRule type="cellIs" dxfId="8" priority="1" operator="greaterThan">
      <formula>0.5</formula>
    </cfRule>
  </conditionalFormatting>
  <conditionalFormatting sqref="D41:K41">
    <cfRule type="cellIs" dxfId="7" priority="5" operator="lessThan">
      <formula>15%</formula>
    </cfRule>
  </conditionalFormatting>
  <conditionalFormatting sqref="D20:L20">
    <cfRule type="cellIs" dxfId="6" priority="10" operator="lessThan">
      <formula>D$29</formula>
    </cfRule>
    <cfRule type="cellIs" dxfId="5" priority="11" operator="greaterThan">
      <formula>D$29</formula>
    </cfRule>
  </conditionalFormatting>
  <conditionalFormatting sqref="D29:L29">
    <cfRule type="cellIs" dxfId="4" priority="12" operator="lessThan">
      <formula>D$20</formula>
    </cfRule>
    <cfRule type="cellIs" dxfId="3" priority="13" operator="greaterThan">
      <formula>D$20</formula>
    </cfRule>
  </conditionalFormatting>
  <dataValidations count="1">
    <dataValidation type="list" allowBlank="1" showInputMessage="1" showErrorMessage="1" sqref="D3" xr:uid="{49CF1A52-E191-4CF2-9149-1859413C942D}">
      <formula1>#REF!</formula1>
    </dataValidation>
  </dataValidations>
  <pageMargins left="0.2" right="0" top="0.75" bottom="0.75" header="0.3" footer="0.3"/>
  <pageSetup scale="61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8C89787-42C2-4916-8606-EBDAF0D96EF0}">
          <x14:formula1>
            <xm:f>Services!$B$2:$B$27</xm:f>
          </x14:formula1>
          <xm:sqref>D4:K4</xm:sqref>
        </x14:dataValidation>
        <x14:dataValidation type="list" allowBlank="1" showInputMessage="1" showErrorMessage="1" xr:uid="{099B3550-83D1-4DC8-89E7-5BFCDB1252FD}">
          <x14:formula1>
            <xm:f>Services!$A$36:$A$43</xm:f>
          </x14:formula1>
          <xm:sqref>D1:K1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7C0F8-06AC-47D0-8BD6-938D98644625}">
  <sheetPr codeName="Sheet23">
    <tabColor rgb="FFFFFF00"/>
    <pageSetUpPr fitToPage="1"/>
  </sheetPr>
  <dimension ref="A1:N51"/>
  <sheetViews>
    <sheetView workbookViewId="0">
      <pane xSplit="1" ySplit="7" topLeftCell="B8" activePane="bottomRight" state="frozen"/>
      <selection pane="topRight" activeCell="E10" sqref="E10"/>
      <selection pane="bottomLeft" activeCell="E10" sqref="E10"/>
      <selection pane="bottomRight" activeCell="B19" sqref="B19"/>
    </sheetView>
  </sheetViews>
  <sheetFormatPr defaultColWidth="8.765625" defaultRowHeight="15.5" x14ac:dyDescent="0.35"/>
  <cols>
    <col min="1" max="1" width="24.765625" style="22" customWidth="1"/>
    <col min="2" max="2" width="12" style="22" bestFit="1" customWidth="1"/>
    <col min="3" max="3" width="13.84375" style="22" customWidth="1"/>
    <col min="4" max="11" width="10.765625" style="22" customWidth="1"/>
    <col min="12" max="12" width="1.07421875" style="22" customWidth="1"/>
    <col min="13" max="13" width="10.765625" style="22" customWidth="1"/>
    <col min="14" max="14" width="90.69140625" style="22" customWidth="1"/>
    <col min="15" max="16384" width="8.765625" style="22"/>
  </cols>
  <sheetData>
    <row r="1" spans="1:14" x14ac:dyDescent="0.35">
      <c r="A1" s="1" t="s">
        <v>208</v>
      </c>
      <c r="B1"/>
      <c r="C1"/>
      <c r="D1"/>
      <c r="E1"/>
      <c r="F1"/>
      <c r="G1"/>
      <c r="H1"/>
      <c r="I1"/>
      <c r="J1"/>
      <c r="K1"/>
      <c r="L1"/>
      <c r="M1"/>
    </row>
    <row r="2" spans="1:14" x14ac:dyDescent="0.35">
      <c r="A2" s="1" t="s">
        <v>41</v>
      </c>
      <c r="B2" s="5"/>
      <c r="C2"/>
      <c r="D2">
        <f>Budget!D1</f>
        <v>0</v>
      </c>
      <c r="E2">
        <f>Budget!E1</f>
        <v>0</v>
      </c>
      <c r="F2">
        <f>Budget!F1</f>
        <v>0</v>
      </c>
      <c r="G2">
        <f>Budget!G1</f>
        <v>0</v>
      </c>
      <c r="H2">
        <f>Budget!H1</f>
        <v>0</v>
      </c>
      <c r="I2">
        <f>Budget!I1</f>
        <v>0</v>
      </c>
      <c r="J2">
        <f>Budget!J1</f>
        <v>0</v>
      </c>
      <c r="K2">
        <f>Budget!K1</f>
        <v>0</v>
      </c>
      <c r="L2"/>
      <c r="M2"/>
    </row>
    <row r="3" spans="1:14" x14ac:dyDescent="0.35">
      <c r="A3" s="5" t="s">
        <v>196</v>
      </c>
      <c r="B3" s="5">
        <f>Budget!B3</f>
        <v>0</v>
      </c>
      <c r="C3"/>
      <c r="D3"/>
      <c r="E3"/>
      <c r="F3"/>
      <c r="G3"/>
      <c r="H3"/>
      <c r="I3"/>
      <c r="J3"/>
      <c r="K3"/>
      <c r="L3"/>
      <c r="M3"/>
    </row>
    <row r="4" spans="1:14" ht="53.25" customHeight="1" x14ac:dyDescent="0.35">
      <c r="A4" s="5"/>
      <c r="B4" s="5"/>
      <c r="C4"/>
      <c r="D4" s="7" t="str">
        <f>IF(ISBLANK(Budget!D4),"",Budget!D4)</f>
        <v>NONE</v>
      </c>
      <c r="E4" s="7" t="str">
        <f>IF(ISBLANK(Budget!E4),"",Budget!E4)</f>
        <v>NONE</v>
      </c>
      <c r="F4" s="7" t="str">
        <f>IF(ISBLANK(Budget!F4),"",Budget!F4)</f>
        <v>NONE</v>
      </c>
      <c r="G4" s="7" t="str">
        <f>IF(ISBLANK(Budget!G4),"",Budget!G4)</f>
        <v>NONE</v>
      </c>
      <c r="H4" s="7" t="str">
        <f>IF(ISBLANK(Budget!H4),"",Budget!H4)</f>
        <v>NONE</v>
      </c>
      <c r="I4" s="7" t="str">
        <f>IF(ISBLANK(Budget!I4),"",Budget!I4)</f>
        <v>NONE</v>
      </c>
      <c r="J4" s="7" t="str">
        <f>IF(ISBLANK(Budget!J4),"",Budget!J4)</f>
        <v>NONE</v>
      </c>
      <c r="K4" s="7" t="str">
        <f>IF(ISBLANK(Budget!K4),"",Budget!K4)</f>
        <v>NONE</v>
      </c>
      <c r="L4" s="7"/>
      <c r="M4" s="23" t="s">
        <v>174</v>
      </c>
      <c r="N4" s="22" t="s">
        <v>252</v>
      </c>
    </row>
    <row r="5" spans="1:14" ht="15.65" customHeight="1" x14ac:dyDescent="0.35">
      <c r="A5" s="184"/>
      <c r="B5" s="184" t="s">
        <v>209</v>
      </c>
      <c r="C5" s="186" t="s">
        <v>210</v>
      </c>
      <c r="D5" s="48"/>
      <c r="E5" s="48"/>
      <c r="F5" s="48"/>
      <c r="G5" s="48"/>
      <c r="H5" s="48"/>
      <c r="I5" s="48"/>
      <c r="J5" s="48"/>
      <c r="K5" s="48"/>
      <c r="L5" s="48"/>
      <c r="M5" s="82"/>
      <c r="N5" s="189"/>
    </row>
    <row r="6" spans="1:14" x14ac:dyDescent="0.35">
      <c r="A6" s="183" t="s">
        <v>211</v>
      </c>
      <c r="B6" s="183" t="s">
        <v>212</v>
      </c>
      <c r="C6" s="186" t="s">
        <v>213</v>
      </c>
      <c r="D6"/>
      <c r="E6"/>
      <c r="F6"/>
      <c r="G6"/>
      <c r="H6"/>
      <c r="I6"/>
      <c r="J6"/>
      <c r="K6"/>
      <c r="L6"/>
      <c r="M6"/>
      <c r="N6" s="189"/>
    </row>
    <row r="7" spans="1:14" x14ac:dyDescent="0.35">
      <c r="A7" s="183" t="s">
        <v>214</v>
      </c>
      <c r="B7" s="183" t="s">
        <v>215</v>
      </c>
      <c r="C7" s="186" t="s">
        <v>216</v>
      </c>
      <c r="D7" s="1" t="s">
        <v>202</v>
      </c>
      <c r="E7" s="1" t="s">
        <v>202</v>
      </c>
      <c r="F7" s="1" t="s">
        <v>202</v>
      </c>
      <c r="G7" s="1" t="s">
        <v>202</v>
      </c>
      <c r="H7" s="1" t="s">
        <v>202</v>
      </c>
      <c r="I7" s="1" t="s">
        <v>202</v>
      </c>
      <c r="J7" s="1" t="s">
        <v>202</v>
      </c>
      <c r="K7" s="1" t="s">
        <v>202</v>
      </c>
      <c r="L7" s="1"/>
      <c r="M7" s="24"/>
      <c r="N7" s="190" t="s">
        <v>203</v>
      </c>
    </row>
    <row r="8" spans="1:14" x14ac:dyDescent="0.35">
      <c r="A8" s="2"/>
      <c r="B8" s="73"/>
      <c r="C8" s="73"/>
      <c r="D8" s="74"/>
      <c r="E8" s="74"/>
      <c r="F8" s="74"/>
      <c r="G8" s="74"/>
      <c r="H8" s="74"/>
      <c r="I8" s="74"/>
      <c r="J8" s="74"/>
      <c r="K8" s="74"/>
      <c r="L8" s="77"/>
      <c r="M8" s="76"/>
    </row>
    <row r="9" spans="1:14" x14ac:dyDescent="0.35">
      <c r="A9" s="70" t="s">
        <v>204</v>
      </c>
      <c r="B9" s="70" t="s">
        <v>217</v>
      </c>
      <c r="C9" s="71"/>
      <c r="D9" s="229"/>
      <c r="E9" s="229"/>
      <c r="F9" s="229"/>
      <c r="G9" s="229"/>
      <c r="H9" s="229"/>
      <c r="I9" s="229"/>
      <c r="J9" s="229"/>
      <c r="K9" s="229"/>
      <c r="L9" s="78"/>
      <c r="M9" s="27">
        <f t="shared" ref="M9:M47" si="0">SUM(D9:K9)</f>
        <v>0</v>
      </c>
    </row>
    <row r="10" spans="1:14" x14ac:dyDescent="0.35">
      <c r="A10" s="72"/>
      <c r="B10" s="72"/>
      <c r="C10" s="33"/>
      <c r="D10" s="230"/>
      <c r="E10" s="230"/>
      <c r="F10" s="230"/>
      <c r="G10" s="230"/>
      <c r="H10" s="230"/>
      <c r="I10" s="230"/>
      <c r="J10" s="230"/>
      <c r="K10" s="230"/>
      <c r="L10" s="78"/>
      <c r="M10" s="27">
        <f t="shared" si="0"/>
        <v>0</v>
      </c>
      <c r="N10" s="227"/>
    </row>
    <row r="11" spans="1:14" x14ac:dyDescent="0.35">
      <c r="A11" s="72"/>
      <c r="B11" s="72"/>
      <c r="C11" s="33"/>
      <c r="D11" s="230"/>
      <c r="E11" s="230"/>
      <c r="F11" s="230"/>
      <c r="G11" s="230"/>
      <c r="H11" s="230"/>
      <c r="I11" s="230"/>
      <c r="J11" s="230"/>
      <c r="K11" s="230"/>
      <c r="L11" s="78"/>
      <c r="M11" s="27">
        <f t="shared" si="0"/>
        <v>0</v>
      </c>
    </row>
    <row r="12" spans="1:14" x14ac:dyDescent="0.35">
      <c r="A12" s="72"/>
      <c r="B12" s="72"/>
      <c r="C12" s="33"/>
      <c r="D12" s="230"/>
      <c r="E12" s="230"/>
      <c r="F12" s="230"/>
      <c r="G12" s="230"/>
      <c r="H12" s="230"/>
      <c r="I12" s="230"/>
      <c r="J12" s="230"/>
      <c r="K12" s="230"/>
      <c r="L12" s="78"/>
      <c r="M12" s="27">
        <f t="shared" si="0"/>
        <v>0</v>
      </c>
    </row>
    <row r="13" spans="1:14" x14ac:dyDescent="0.35">
      <c r="A13" s="72"/>
      <c r="B13" s="72"/>
      <c r="C13" s="33"/>
      <c r="D13" s="230"/>
      <c r="E13" s="230"/>
      <c r="F13" s="230"/>
      <c r="G13" s="230"/>
      <c r="H13" s="230"/>
      <c r="I13" s="230"/>
      <c r="J13" s="230"/>
      <c r="K13" s="230"/>
      <c r="L13" s="78"/>
      <c r="M13" s="27">
        <f t="shared" si="0"/>
        <v>0</v>
      </c>
    </row>
    <row r="14" spans="1:14" x14ac:dyDescent="0.35">
      <c r="A14" s="72"/>
      <c r="B14" s="72"/>
      <c r="C14" s="33"/>
      <c r="D14" s="230"/>
      <c r="E14" s="230"/>
      <c r="F14" s="230"/>
      <c r="G14" s="230"/>
      <c r="H14" s="230"/>
      <c r="I14" s="230"/>
      <c r="J14" s="230"/>
      <c r="K14" s="230"/>
      <c r="L14" s="78"/>
      <c r="M14" s="27">
        <f t="shared" si="0"/>
        <v>0</v>
      </c>
    </row>
    <row r="15" spans="1:14" x14ac:dyDescent="0.35">
      <c r="A15" s="72"/>
      <c r="B15" s="72"/>
      <c r="C15" s="33"/>
      <c r="D15" s="230"/>
      <c r="E15" s="230"/>
      <c r="F15" s="230"/>
      <c r="G15" s="230"/>
      <c r="H15" s="230"/>
      <c r="I15" s="230"/>
      <c r="J15" s="230"/>
      <c r="K15" s="230"/>
      <c r="L15" s="78"/>
      <c r="M15" s="27">
        <f t="shared" si="0"/>
        <v>0</v>
      </c>
    </row>
    <row r="16" spans="1:14" x14ac:dyDescent="0.35">
      <c r="A16" s="72"/>
      <c r="B16" s="72"/>
      <c r="C16" s="33"/>
      <c r="D16" s="230"/>
      <c r="E16" s="230"/>
      <c r="F16" s="230"/>
      <c r="G16" s="230"/>
      <c r="H16" s="230"/>
      <c r="I16" s="230"/>
      <c r="J16" s="230"/>
      <c r="K16" s="230"/>
      <c r="L16" s="78"/>
      <c r="M16" s="27">
        <f t="shared" si="0"/>
        <v>0</v>
      </c>
    </row>
    <row r="17" spans="1:13" x14ac:dyDescent="0.35">
      <c r="A17" s="3" t="s">
        <v>205</v>
      </c>
      <c r="B17" s="203"/>
      <c r="C17" s="201"/>
      <c r="D17" s="231"/>
      <c r="E17" s="231"/>
      <c r="F17" s="231"/>
      <c r="G17" s="231"/>
      <c r="H17" s="231"/>
      <c r="I17" s="231"/>
      <c r="J17" s="231"/>
      <c r="K17" s="231"/>
      <c r="L17" s="78"/>
      <c r="M17" s="27">
        <f t="shared" si="0"/>
        <v>0</v>
      </c>
    </row>
    <row r="18" spans="1:13" x14ac:dyDescent="0.35">
      <c r="A18" s="20"/>
      <c r="B18" s="204"/>
      <c r="C18" s="202"/>
      <c r="D18" s="232"/>
      <c r="E18" s="232"/>
      <c r="F18" s="232"/>
      <c r="G18" s="232"/>
      <c r="H18" s="232"/>
      <c r="I18" s="232"/>
      <c r="J18" s="232"/>
      <c r="K18" s="232"/>
      <c r="L18" s="78"/>
      <c r="M18" s="27">
        <f t="shared" si="0"/>
        <v>0</v>
      </c>
    </row>
    <row r="19" spans="1:13" x14ac:dyDescent="0.35">
      <c r="A19" s="20"/>
      <c r="B19" s="204"/>
      <c r="C19" s="202"/>
      <c r="D19" s="232"/>
      <c r="E19" s="232"/>
      <c r="F19" s="232"/>
      <c r="G19" s="232"/>
      <c r="H19" s="232"/>
      <c r="I19" s="232"/>
      <c r="J19" s="232"/>
      <c r="K19" s="232"/>
      <c r="L19" s="21"/>
      <c r="M19" s="27">
        <f t="shared" si="0"/>
        <v>0</v>
      </c>
    </row>
    <row r="20" spans="1:13" x14ac:dyDescent="0.35">
      <c r="A20" s="20"/>
      <c r="B20" s="204"/>
      <c r="C20" s="202"/>
      <c r="D20" s="232"/>
      <c r="E20" s="232"/>
      <c r="F20" s="232"/>
      <c r="G20" s="232"/>
      <c r="H20" s="232"/>
      <c r="I20" s="232"/>
      <c r="J20" s="232"/>
      <c r="K20" s="232"/>
      <c r="L20" s="78"/>
      <c r="M20" s="27">
        <f t="shared" si="0"/>
        <v>0</v>
      </c>
    </row>
    <row r="21" spans="1:13" x14ac:dyDescent="0.35">
      <c r="A21" s="20"/>
      <c r="B21" s="204"/>
      <c r="C21" s="202"/>
      <c r="D21" s="232"/>
      <c r="E21" s="232"/>
      <c r="F21" s="232"/>
      <c r="G21" s="232"/>
      <c r="H21" s="232"/>
      <c r="I21" s="232"/>
      <c r="J21" s="232"/>
      <c r="K21" s="232"/>
      <c r="L21" s="78"/>
      <c r="M21" s="27">
        <f t="shared" si="0"/>
        <v>0</v>
      </c>
    </row>
    <row r="22" spans="1:13" x14ac:dyDescent="0.35">
      <c r="A22" s="20"/>
      <c r="B22" s="204"/>
      <c r="C22" s="202"/>
      <c r="D22" s="232"/>
      <c r="E22" s="232"/>
      <c r="F22" s="232"/>
      <c r="G22" s="232"/>
      <c r="H22" s="232"/>
      <c r="I22" s="232"/>
      <c r="J22" s="232"/>
      <c r="K22" s="232"/>
      <c r="L22" s="78"/>
      <c r="M22" s="27">
        <f t="shared" si="0"/>
        <v>0</v>
      </c>
    </row>
    <row r="23" spans="1:13" x14ac:dyDescent="0.35">
      <c r="A23" s="20"/>
      <c r="B23" s="204"/>
      <c r="C23" s="202"/>
      <c r="D23" s="232"/>
      <c r="E23" s="232"/>
      <c r="F23" s="232"/>
      <c r="G23" s="232"/>
      <c r="H23" s="232"/>
      <c r="I23" s="232"/>
      <c r="J23" s="232"/>
      <c r="K23" s="232"/>
      <c r="L23" s="78"/>
      <c r="M23" s="27">
        <f t="shared" si="0"/>
        <v>0</v>
      </c>
    </row>
    <row r="24" spans="1:13" x14ac:dyDescent="0.35">
      <c r="A24" s="20"/>
      <c r="B24" s="204"/>
      <c r="C24" s="202"/>
      <c r="D24" s="232"/>
      <c r="E24" s="232"/>
      <c r="F24" s="232"/>
      <c r="G24" s="232"/>
      <c r="H24" s="232"/>
      <c r="I24" s="232"/>
      <c r="J24" s="232"/>
      <c r="K24" s="232"/>
      <c r="L24" s="78"/>
      <c r="M24" s="27">
        <f t="shared" si="0"/>
        <v>0</v>
      </c>
    </row>
    <row r="25" spans="1:13" x14ac:dyDescent="0.35">
      <c r="A25" s="20"/>
      <c r="B25" s="204"/>
      <c r="C25" s="202"/>
      <c r="D25" s="232"/>
      <c r="E25" s="232"/>
      <c r="F25" s="232"/>
      <c r="G25" s="232"/>
      <c r="H25" s="232"/>
      <c r="I25" s="232"/>
      <c r="J25" s="232"/>
      <c r="K25" s="232"/>
      <c r="L25" s="78"/>
      <c r="M25" s="27">
        <f t="shared" si="0"/>
        <v>0</v>
      </c>
    </row>
    <row r="26" spans="1:13" x14ac:dyDescent="0.35">
      <c r="A26" s="20"/>
      <c r="B26" s="204"/>
      <c r="C26" s="202"/>
      <c r="D26" s="232"/>
      <c r="E26" s="232"/>
      <c r="F26" s="232"/>
      <c r="G26" s="232"/>
      <c r="H26" s="232"/>
      <c r="I26" s="232"/>
      <c r="J26" s="232"/>
      <c r="K26" s="232"/>
      <c r="L26" s="78"/>
      <c r="M26" s="27">
        <f t="shared" si="0"/>
        <v>0</v>
      </c>
    </row>
    <row r="27" spans="1:13" x14ac:dyDescent="0.35">
      <c r="A27" s="20"/>
      <c r="B27" s="204"/>
      <c r="C27" s="202"/>
      <c r="D27" s="232"/>
      <c r="E27" s="232"/>
      <c r="F27" s="232"/>
      <c r="G27" s="232"/>
      <c r="H27" s="232"/>
      <c r="I27" s="232"/>
      <c r="J27" s="232"/>
      <c r="K27" s="232"/>
      <c r="L27" s="78"/>
      <c r="M27" s="27">
        <f t="shared" si="0"/>
        <v>0</v>
      </c>
    </row>
    <row r="28" spans="1:13" x14ac:dyDescent="0.35">
      <c r="A28" s="20"/>
      <c r="B28" s="204"/>
      <c r="C28" s="202"/>
      <c r="D28" s="232"/>
      <c r="E28" s="232"/>
      <c r="F28" s="232"/>
      <c r="G28" s="232"/>
      <c r="H28" s="232"/>
      <c r="I28" s="232"/>
      <c r="J28" s="232"/>
      <c r="K28" s="232"/>
      <c r="L28" s="78"/>
      <c r="M28" s="27">
        <f t="shared" si="0"/>
        <v>0</v>
      </c>
    </row>
    <row r="29" spans="1:13" x14ac:dyDescent="0.35">
      <c r="A29" s="20"/>
      <c r="B29" s="204"/>
      <c r="C29" s="202"/>
      <c r="D29" s="232"/>
      <c r="E29" s="232"/>
      <c r="F29" s="232"/>
      <c r="G29" s="232"/>
      <c r="H29" s="232"/>
      <c r="I29" s="232"/>
      <c r="J29" s="232"/>
      <c r="K29" s="232"/>
      <c r="L29" s="78"/>
      <c r="M29" s="27">
        <f t="shared" si="0"/>
        <v>0</v>
      </c>
    </row>
    <row r="30" spans="1:13" x14ac:dyDescent="0.35">
      <c r="A30" s="20"/>
      <c r="B30" s="204"/>
      <c r="C30" s="202"/>
      <c r="D30" s="232"/>
      <c r="E30" s="232"/>
      <c r="F30" s="232"/>
      <c r="G30" s="232"/>
      <c r="H30" s="232"/>
      <c r="I30" s="232"/>
      <c r="J30" s="232"/>
      <c r="K30" s="232"/>
      <c r="L30" s="78"/>
      <c r="M30" s="27">
        <f t="shared" si="0"/>
        <v>0</v>
      </c>
    </row>
    <row r="31" spans="1:13" x14ac:dyDescent="0.35">
      <c r="A31" s="20"/>
      <c r="B31" s="204"/>
      <c r="C31" s="202"/>
      <c r="D31" s="232"/>
      <c r="E31" s="232"/>
      <c r="F31" s="232"/>
      <c r="G31" s="232"/>
      <c r="H31" s="232"/>
      <c r="I31" s="232"/>
      <c r="J31" s="232"/>
      <c r="K31" s="232"/>
      <c r="L31" s="78"/>
      <c r="M31" s="27">
        <f t="shared" si="0"/>
        <v>0</v>
      </c>
    </row>
    <row r="32" spans="1:13" x14ac:dyDescent="0.35">
      <c r="A32" s="20"/>
      <c r="B32" s="204"/>
      <c r="C32" s="202"/>
      <c r="D32" s="232"/>
      <c r="E32" s="232"/>
      <c r="F32" s="232"/>
      <c r="G32" s="232"/>
      <c r="H32" s="232"/>
      <c r="I32" s="232"/>
      <c r="J32" s="232"/>
      <c r="K32" s="232"/>
      <c r="L32" s="78"/>
      <c r="M32" s="27">
        <f t="shared" si="0"/>
        <v>0</v>
      </c>
    </row>
    <row r="33" spans="1:13" x14ac:dyDescent="0.35">
      <c r="A33" s="20"/>
      <c r="B33" s="204"/>
      <c r="C33" s="202"/>
      <c r="D33" s="232"/>
      <c r="E33" s="232"/>
      <c r="F33" s="232"/>
      <c r="G33" s="232"/>
      <c r="H33" s="232"/>
      <c r="I33" s="232"/>
      <c r="J33" s="232"/>
      <c r="K33" s="232"/>
      <c r="L33" s="78"/>
      <c r="M33" s="27">
        <f t="shared" si="0"/>
        <v>0</v>
      </c>
    </row>
    <row r="34" spans="1:13" x14ac:dyDescent="0.35">
      <c r="A34" s="20"/>
      <c r="B34" s="204"/>
      <c r="C34" s="202"/>
      <c r="D34" s="232"/>
      <c r="E34" s="232"/>
      <c r="F34" s="232"/>
      <c r="G34" s="232"/>
      <c r="H34" s="232"/>
      <c r="I34" s="232"/>
      <c r="J34" s="232"/>
      <c r="K34" s="232"/>
      <c r="L34" s="78"/>
      <c r="M34" s="27">
        <f t="shared" si="0"/>
        <v>0</v>
      </c>
    </row>
    <row r="35" spans="1:13" x14ac:dyDescent="0.35">
      <c r="A35" s="20"/>
      <c r="B35" s="204"/>
      <c r="C35" s="202"/>
      <c r="D35" s="232"/>
      <c r="E35" s="232"/>
      <c r="F35" s="232"/>
      <c r="G35" s="232"/>
      <c r="H35" s="232"/>
      <c r="I35" s="232"/>
      <c r="J35" s="232"/>
      <c r="K35" s="232"/>
      <c r="L35" s="78"/>
      <c r="M35" s="27">
        <f t="shared" si="0"/>
        <v>0</v>
      </c>
    </row>
    <row r="36" spans="1:13" x14ac:dyDescent="0.35">
      <c r="A36" s="20"/>
      <c r="B36" s="204"/>
      <c r="C36" s="202"/>
      <c r="D36" s="232"/>
      <c r="E36" s="232"/>
      <c r="F36" s="232"/>
      <c r="G36" s="232"/>
      <c r="H36" s="232"/>
      <c r="I36" s="232"/>
      <c r="J36" s="232"/>
      <c r="K36" s="232"/>
      <c r="L36" s="78"/>
      <c r="M36" s="27">
        <f t="shared" si="0"/>
        <v>0</v>
      </c>
    </row>
    <row r="37" spans="1:13" x14ac:dyDescent="0.35">
      <c r="A37" s="20"/>
      <c r="B37" s="204"/>
      <c r="C37" s="202"/>
      <c r="D37" s="232"/>
      <c r="E37" s="232"/>
      <c r="F37" s="232"/>
      <c r="G37" s="232"/>
      <c r="H37" s="232"/>
      <c r="I37" s="232"/>
      <c r="J37" s="232"/>
      <c r="K37" s="232"/>
      <c r="L37" s="78"/>
      <c r="M37" s="27">
        <f t="shared" si="0"/>
        <v>0</v>
      </c>
    </row>
    <row r="38" spans="1:13" x14ac:dyDescent="0.35">
      <c r="A38" s="20"/>
      <c r="B38" s="204"/>
      <c r="C38" s="202"/>
      <c r="D38" s="232"/>
      <c r="E38" s="232"/>
      <c r="F38" s="232"/>
      <c r="G38" s="232"/>
      <c r="H38" s="232"/>
      <c r="I38" s="232"/>
      <c r="J38" s="232"/>
      <c r="K38" s="232"/>
      <c r="L38" s="78"/>
      <c r="M38" s="27">
        <f t="shared" si="0"/>
        <v>0</v>
      </c>
    </row>
    <row r="39" spans="1:13" x14ac:dyDescent="0.35">
      <c r="A39" s="20"/>
      <c r="B39" s="204"/>
      <c r="C39" s="202"/>
      <c r="D39" s="232"/>
      <c r="E39" s="232"/>
      <c r="F39" s="232"/>
      <c r="G39" s="232"/>
      <c r="H39" s="232"/>
      <c r="I39" s="232"/>
      <c r="J39" s="232"/>
      <c r="K39" s="232"/>
      <c r="L39" s="78"/>
      <c r="M39" s="27">
        <f t="shared" si="0"/>
        <v>0</v>
      </c>
    </row>
    <row r="40" spans="1:13" x14ac:dyDescent="0.35">
      <c r="A40" s="20"/>
      <c r="B40" s="204"/>
      <c r="C40" s="202"/>
      <c r="D40" s="232"/>
      <c r="E40" s="232"/>
      <c r="F40" s="232"/>
      <c r="G40" s="232"/>
      <c r="H40" s="232"/>
      <c r="I40" s="232"/>
      <c r="J40" s="232"/>
      <c r="K40" s="232"/>
      <c r="L40" s="78"/>
      <c r="M40" s="27">
        <f t="shared" si="0"/>
        <v>0</v>
      </c>
    </row>
    <row r="41" spans="1:13" x14ac:dyDescent="0.35">
      <c r="A41" s="20"/>
      <c r="B41" s="204"/>
      <c r="C41" s="202"/>
      <c r="D41" s="232"/>
      <c r="E41" s="232"/>
      <c r="F41" s="232"/>
      <c r="G41" s="232"/>
      <c r="H41" s="232"/>
      <c r="I41" s="232"/>
      <c r="J41" s="232"/>
      <c r="K41" s="232"/>
      <c r="L41" s="78"/>
      <c r="M41" s="27">
        <f t="shared" si="0"/>
        <v>0</v>
      </c>
    </row>
    <row r="42" spans="1:13" x14ac:dyDescent="0.35">
      <c r="A42" s="20"/>
      <c r="B42" s="204"/>
      <c r="C42" s="202"/>
      <c r="D42" s="232"/>
      <c r="E42" s="232"/>
      <c r="F42" s="232"/>
      <c r="G42" s="232"/>
      <c r="H42" s="232"/>
      <c r="I42" s="232"/>
      <c r="J42" s="232"/>
      <c r="K42" s="232"/>
      <c r="L42" s="78"/>
      <c r="M42" s="27">
        <f t="shared" si="0"/>
        <v>0</v>
      </c>
    </row>
    <row r="43" spans="1:13" x14ac:dyDescent="0.35">
      <c r="A43" s="20"/>
      <c r="B43" s="204"/>
      <c r="C43" s="202"/>
      <c r="D43" s="232"/>
      <c r="E43" s="232"/>
      <c r="F43" s="232"/>
      <c r="G43" s="232"/>
      <c r="H43" s="232"/>
      <c r="I43" s="232"/>
      <c r="J43" s="232"/>
      <c r="K43" s="232"/>
      <c r="L43" s="78"/>
      <c r="M43" s="27">
        <f t="shared" si="0"/>
        <v>0</v>
      </c>
    </row>
    <row r="44" spans="1:13" x14ac:dyDescent="0.35">
      <c r="A44" s="20"/>
      <c r="B44" s="204"/>
      <c r="C44" s="202"/>
      <c r="D44" s="232"/>
      <c r="E44" s="232"/>
      <c r="F44" s="232"/>
      <c r="G44" s="232"/>
      <c r="H44" s="232"/>
      <c r="I44" s="232"/>
      <c r="J44" s="232"/>
      <c r="K44" s="232"/>
      <c r="L44" s="78"/>
      <c r="M44" s="27">
        <f t="shared" si="0"/>
        <v>0</v>
      </c>
    </row>
    <row r="45" spans="1:13" x14ac:dyDescent="0.35">
      <c r="A45" s="20"/>
      <c r="B45" s="204"/>
      <c r="C45" s="202"/>
      <c r="D45" s="232"/>
      <c r="E45" s="232"/>
      <c r="F45" s="232"/>
      <c r="G45" s="232"/>
      <c r="H45" s="232"/>
      <c r="I45" s="232"/>
      <c r="J45" s="232"/>
      <c r="K45" s="232"/>
      <c r="L45" s="78"/>
      <c r="M45" s="27">
        <f t="shared" si="0"/>
        <v>0</v>
      </c>
    </row>
    <row r="46" spans="1:13" x14ac:dyDescent="0.35">
      <c r="A46" s="20"/>
      <c r="B46" s="204"/>
      <c r="C46" s="202"/>
      <c r="D46" s="232"/>
      <c r="E46" s="232"/>
      <c r="F46" s="232"/>
      <c r="G46" s="232"/>
      <c r="H46" s="232"/>
      <c r="I46" s="232"/>
      <c r="J46" s="232"/>
      <c r="K46" s="232"/>
      <c r="L46" s="78"/>
      <c r="M46" s="27">
        <f t="shared" si="0"/>
        <v>0</v>
      </c>
    </row>
    <row r="47" spans="1:13" x14ac:dyDescent="0.35">
      <c r="A47" s="8" t="s">
        <v>218</v>
      </c>
      <c r="B47" s="68"/>
      <c r="C47" s="68"/>
      <c r="D47" s="69">
        <f t="shared" ref="D47:K47" si="1">SUM(D10:D16)</f>
        <v>0</v>
      </c>
      <c r="E47" s="69">
        <f t="shared" si="1"/>
        <v>0</v>
      </c>
      <c r="F47" s="69">
        <f t="shared" si="1"/>
        <v>0</v>
      </c>
      <c r="G47" s="69">
        <f t="shared" si="1"/>
        <v>0</v>
      </c>
      <c r="H47" s="69">
        <f t="shared" si="1"/>
        <v>0</v>
      </c>
      <c r="I47" s="69">
        <f t="shared" si="1"/>
        <v>0</v>
      </c>
      <c r="J47" s="69">
        <f t="shared" si="1"/>
        <v>0</v>
      </c>
      <c r="K47" s="69">
        <f t="shared" si="1"/>
        <v>0</v>
      </c>
      <c r="L47" s="78"/>
      <c r="M47" s="61">
        <f t="shared" si="0"/>
        <v>0</v>
      </c>
    </row>
    <row r="48" spans="1:13" ht="16" thickBot="1" x14ac:dyDescent="0.4">
      <c r="A48" s="3" t="s">
        <v>219</v>
      </c>
      <c r="B48" s="28"/>
      <c r="C48" s="28"/>
      <c r="D48" s="31">
        <f>SUM(D8:D46)</f>
        <v>0</v>
      </c>
      <c r="E48" s="31">
        <f t="shared" ref="E48:K48" si="2">SUM(E8:E46)</f>
        <v>0</v>
      </c>
      <c r="F48" s="31">
        <f t="shared" si="2"/>
        <v>0</v>
      </c>
      <c r="G48" s="31">
        <f t="shared" si="2"/>
        <v>0</v>
      </c>
      <c r="H48" s="31">
        <f t="shared" si="2"/>
        <v>0</v>
      </c>
      <c r="I48" s="31">
        <f t="shared" si="2"/>
        <v>0</v>
      </c>
      <c r="J48" s="31">
        <f t="shared" si="2"/>
        <v>0</v>
      </c>
      <c r="K48" s="31">
        <f t="shared" si="2"/>
        <v>0</v>
      </c>
      <c r="L48" s="78"/>
      <c r="M48" s="31">
        <f>SUM(M8:M46)</f>
        <v>0</v>
      </c>
    </row>
    <row r="49" spans="1:1" ht="16" thickTop="1" x14ac:dyDescent="0.35"/>
    <row r="51" spans="1:1" x14ac:dyDescent="0.35">
      <c r="A51" s="65"/>
    </row>
  </sheetData>
  <sheetProtection algorithmName="SHA-512" hashValue="JfCOtjbGWVlX9av/+y9Kxcy6SvnNmextkPuzguhKUH5DJ6mv2qqUr71aaauQQODtqgcVASNFRtz+IBLwlIxGwQ==" saltValue="d01IP7B/n+hiJ8UpoTJdpw==" spinCount="100000" sheet="1" objects="1" scenarios="1"/>
  <pageMargins left="0.7" right="0.7" top="0.75" bottom="0.75" header="0.3" footer="0.3"/>
  <pageSetup scale="68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E63A1-E75D-4B11-84C5-7523A5CF8A67}">
  <sheetPr codeName="Sheet24">
    <tabColor rgb="FFFFFF00"/>
  </sheetPr>
  <dimension ref="A1:N49"/>
  <sheetViews>
    <sheetView workbookViewId="0">
      <pane xSplit="1" ySplit="7" topLeftCell="B8" activePane="bottomRight" state="frozen"/>
      <selection pane="topRight" activeCell="E10" sqref="E10"/>
      <selection pane="bottomLeft" activeCell="E10" sqref="E10"/>
      <selection pane="bottomRight" activeCell="B18" sqref="B18"/>
    </sheetView>
  </sheetViews>
  <sheetFormatPr defaultColWidth="8.765625" defaultRowHeight="15.5" x14ac:dyDescent="0.35"/>
  <cols>
    <col min="1" max="1" width="20.765625" style="22" customWidth="1"/>
    <col min="2" max="2" width="10.23046875" style="22" customWidth="1"/>
    <col min="3" max="3" width="13.07421875" style="22" customWidth="1"/>
    <col min="4" max="11" width="10.765625" style="22" customWidth="1"/>
    <col min="12" max="12" width="1.07421875" style="22" customWidth="1"/>
    <col min="13" max="13" width="10.765625" style="22" customWidth="1"/>
    <col min="14" max="14" width="90.69140625" style="22" customWidth="1"/>
    <col min="15" max="16384" width="8.765625" style="22"/>
  </cols>
  <sheetData>
    <row r="1" spans="1:14" x14ac:dyDescent="0.35">
      <c r="A1" s="1" t="s">
        <v>178</v>
      </c>
      <c r="B1"/>
      <c r="C1"/>
      <c r="D1"/>
      <c r="E1"/>
      <c r="F1"/>
      <c r="G1"/>
      <c r="H1"/>
      <c r="I1"/>
      <c r="J1"/>
      <c r="K1"/>
      <c r="L1"/>
      <c r="M1"/>
    </row>
    <row r="2" spans="1:14" x14ac:dyDescent="0.35">
      <c r="A2" s="1" t="s">
        <v>41</v>
      </c>
      <c r="B2" s="5"/>
      <c r="C2"/>
      <c r="D2">
        <f>Budget!D1</f>
        <v>0</v>
      </c>
      <c r="E2">
        <f>Budget!E1</f>
        <v>0</v>
      </c>
      <c r="F2">
        <f>Budget!F1</f>
        <v>0</v>
      </c>
      <c r="G2">
        <f>Budget!G1</f>
        <v>0</v>
      </c>
      <c r="H2">
        <f>Budget!H1</f>
        <v>0</v>
      </c>
      <c r="I2">
        <f>Budget!I1</f>
        <v>0</v>
      </c>
      <c r="J2">
        <f>Budget!J1</f>
        <v>0</v>
      </c>
      <c r="K2">
        <f>Budget!K1</f>
        <v>0</v>
      </c>
      <c r="L2"/>
      <c r="M2"/>
    </row>
    <row r="3" spans="1:14" x14ac:dyDescent="0.35">
      <c r="A3" s="5" t="s">
        <v>196</v>
      </c>
      <c r="B3" s="5">
        <f>Budget!B3</f>
        <v>0</v>
      </c>
      <c r="C3"/>
      <c r="D3"/>
      <c r="E3"/>
      <c r="F3"/>
      <c r="G3"/>
      <c r="H3"/>
      <c r="I3"/>
      <c r="J3"/>
      <c r="K3"/>
      <c r="L3"/>
      <c r="M3"/>
    </row>
    <row r="4" spans="1:14" ht="53.25" customHeight="1" x14ac:dyDescent="0.35">
      <c r="A4" s="5"/>
      <c r="B4" s="5"/>
      <c r="C4"/>
      <c r="D4" s="7" t="str">
        <f>IF(ISBLANK(Budget!D4),"",Budget!D4)</f>
        <v>NONE</v>
      </c>
      <c r="E4" s="7" t="str">
        <f>IF(ISBLANK(Budget!E4),"",Budget!E4)</f>
        <v>NONE</v>
      </c>
      <c r="F4" s="7" t="str">
        <f>IF(ISBLANK(Budget!F4),"",Budget!F4)</f>
        <v>NONE</v>
      </c>
      <c r="G4" s="7" t="str">
        <f>IF(ISBLANK(Budget!G4),"",Budget!G4)</f>
        <v>NONE</v>
      </c>
      <c r="H4" s="7" t="str">
        <f>IF(ISBLANK(Budget!H4),"",Budget!H4)</f>
        <v>NONE</v>
      </c>
      <c r="I4" s="7" t="str">
        <f>IF(ISBLANK(Budget!I4),"",Budget!I4)</f>
        <v>NONE</v>
      </c>
      <c r="J4" s="7" t="str">
        <f>IF(ISBLANK(Budget!J4),"",Budget!J4)</f>
        <v>NONE</v>
      </c>
      <c r="K4" s="7" t="str">
        <f>IF(ISBLANK(Budget!K4),"",Budget!K4)</f>
        <v>NONE</v>
      </c>
      <c r="L4" s="7"/>
      <c r="M4" s="23" t="s">
        <v>174</v>
      </c>
      <c r="N4" t="s">
        <v>252</v>
      </c>
    </row>
    <row r="5" spans="1:14" x14ac:dyDescent="0.35">
      <c r="A5" s="183"/>
      <c r="B5" s="183" t="s">
        <v>215</v>
      </c>
      <c r="C5" s="183"/>
      <c r="D5"/>
      <c r="E5"/>
      <c r="F5"/>
      <c r="G5"/>
      <c r="H5"/>
      <c r="I5"/>
      <c r="J5"/>
      <c r="K5"/>
      <c r="L5"/>
      <c r="M5"/>
      <c r="N5" s="185" t="s">
        <v>220</v>
      </c>
    </row>
    <row r="6" spans="1:14" x14ac:dyDescent="0.35">
      <c r="A6" s="183" t="s">
        <v>211</v>
      </c>
      <c r="B6" s="183" t="s">
        <v>221</v>
      </c>
      <c r="C6" s="183" t="s">
        <v>222</v>
      </c>
      <c r="D6"/>
      <c r="E6"/>
      <c r="F6"/>
      <c r="G6"/>
      <c r="H6"/>
      <c r="I6"/>
      <c r="J6"/>
      <c r="K6"/>
      <c r="L6"/>
      <c r="M6"/>
      <c r="N6" s="185"/>
    </row>
    <row r="7" spans="1:14" x14ac:dyDescent="0.35">
      <c r="A7" s="183" t="s">
        <v>214</v>
      </c>
      <c r="B7" s="183" t="s">
        <v>223</v>
      </c>
      <c r="C7" s="183" t="s">
        <v>224</v>
      </c>
      <c r="D7" s="1" t="s">
        <v>202</v>
      </c>
      <c r="E7" s="1" t="s">
        <v>202</v>
      </c>
      <c r="F7" s="1" t="s">
        <v>202</v>
      </c>
      <c r="G7" s="1" t="s">
        <v>202</v>
      </c>
      <c r="H7" s="1" t="s">
        <v>202</v>
      </c>
      <c r="I7" s="1" t="s">
        <v>202</v>
      </c>
      <c r="J7" s="1" t="s">
        <v>202</v>
      </c>
      <c r="K7" s="1" t="s">
        <v>202</v>
      </c>
      <c r="L7" s="1"/>
      <c r="M7" s="24"/>
      <c r="N7" s="183" t="s">
        <v>203</v>
      </c>
    </row>
    <row r="8" spans="1:14" x14ac:dyDescent="0.35">
      <c r="A8" s="2" t="str">
        <f>IF(ISBLANK(Personnel!A8),"",Personnel!A8)</f>
        <v/>
      </c>
      <c r="B8" s="80"/>
      <c r="C8" s="73"/>
      <c r="D8" s="74"/>
      <c r="E8" s="74"/>
      <c r="F8" s="74"/>
      <c r="G8" s="74"/>
      <c r="H8" s="74"/>
      <c r="I8" s="74"/>
      <c r="J8" s="74"/>
      <c r="K8" s="74"/>
      <c r="L8" s="77"/>
      <c r="M8" s="24">
        <f t="shared" ref="M8:M47" si="0">SUM(D8:K8)</f>
        <v>0</v>
      </c>
    </row>
    <row r="9" spans="1:14" x14ac:dyDescent="0.35">
      <c r="A9" s="70" t="s">
        <v>204</v>
      </c>
      <c r="B9" s="70" t="s">
        <v>225</v>
      </c>
      <c r="C9" s="71"/>
      <c r="D9" s="67"/>
      <c r="E9" s="67"/>
      <c r="F9" s="67"/>
      <c r="G9" s="67"/>
      <c r="H9" s="67"/>
      <c r="I9" s="67"/>
      <c r="J9" s="67"/>
      <c r="K9" s="67"/>
      <c r="L9" s="78"/>
      <c r="M9" s="27">
        <f t="shared" si="0"/>
        <v>0</v>
      </c>
    </row>
    <row r="10" spans="1:14" x14ac:dyDescent="0.35">
      <c r="A10" s="72"/>
      <c r="B10" s="72"/>
      <c r="C10" s="33"/>
      <c r="D10" s="19"/>
      <c r="E10" s="19"/>
      <c r="F10" s="19"/>
      <c r="G10" s="19"/>
      <c r="H10" s="19"/>
      <c r="I10" s="19"/>
      <c r="J10" s="19"/>
      <c r="K10" s="19"/>
      <c r="L10" s="78"/>
      <c r="M10" s="27">
        <f t="shared" si="0"/>
        <v>0</v>
      </c>
    </row>
    <row r="11" spans="1:14" x14ac:dyDescent="0.35">
      <c r="A11" s="72"/>
      <c r="B11" s="72"/>
      <c r="C11" s="33"/>
      <c r="D11" s="19"/>
      <c r="E11" s="19"/>
      <c r="F11" s="19"/>
      <c r="G11" s="19"/>
      <c r="H11" s="19"/>
      <c r="I11" s="19"/>
      <c r="J11" s="19"/>
      <c r="K11" s="19"/>
      <c r="L11" s="78"/>
      <c r="M11" s="27">
        <f t="shared" si="0"/>
        <v>0</v>
      </c>
    </row>
    <row r="12" spans="1:14" x14ac:dyDescent="0.35">
      <c r="A12" s="72"/>
      <c r="B12" s="72"/>
      <c r="C12" s="33"/>
      <c r="D12" s="19"/>
      <c r="E12" s="19"/>
      <c r="F12" s="19"/>
      <c r="G12" s="19"/>
      <c r="H12" s="19"/>
      <c r="I12" s="19"/>
      <c r="J12" s="19"/>
      <c r="K12" s="19"/>
      <c r="L12" s="78"/>
      <c r="M12" s="27">
        <f t="shared" si="0"/>
        <v>0</v>
      </c>
    </row>
    <row r="13" spans="1:14" x14ac:dyDescent="0.35">
      <c r="A13" s="72"/>
      <c r="B13" s="72"/>
      <c r="C13" s="33"/>
      <c r="D13" s="19"/>
      <c r="E13" s="19"/>
      <c r="F13" s="19"/>
      <c r="G13" s="19"/>
      <c r="H13" s="19"/>
      <c r="I13" s="19"/>
      <c r="J13" s="19"/>
      <c r="K13" s="19"/>
      <c r="L13" s="78"/>
      <c r="M13" s="27">
        <f t="shared" si="0"/>
        <v>0</v>
      </c>
    </row>
    <row r="14" spans="1:14" x14ac:dyDescent="0.35">
      <c r="A14" s="72"/>
      <c r="B14" s="72"/>
      <c r="C14" s="33"/>
      <c r="D14" s="19"/>
      <c r="E14" s="19"/>
      <c r="F14" s="19"/>
      <c r="G14" s="19"/>
      <c r="H14" s="19"/>
      <c r="I14" s="19"/>
      <c r="J14" s="19"/>
      <c r="K14" s="19"/>
      <c r="L14" s="78"/>
      <c r="M14" s="27">
        <f t="shared" si="0"/>
        <v>0</v>
      </c>
    </row>
    <row r="15" spans="1:14" x14ac:dyDescent="0.35">
      <c r="A15" s="72"/>
      <c r="B15" s="72"/>
      <c r="C15" s="33"/>
      <c r="D15" s="19"/>
      <c r="E15" s="19"/>
      <c r="F15" s="19"/>
      <c r="G15" s="19"/>
      <c r="H15" s="19"/>
      <c r="I15" s="19"/>
      <c r="J15" s="19"/>
      <c r="K15" s="19"/>
      <c r="L15" s="78"/>
      <c r="M15" s="27">
        <f t="shared" si="0"/>
        <v>0</v>
      </c>
    </row>
    <row r="16" spans="1:14" x14ac:dyDescent="0.35">
      <c r="A16" s="72"/>
      <c r="B16" s="72"/>
      <c r="C16" s="33"/>
      <c r="D16" s="19"/>
      <c r="E16" s="19"/>
      <c r="F16" s="19"/>
      <c r="G16" s="19"/>
      <c r="H16" s="19"/>
      <c r="I16" s="19"/>
      <c r="J16" s="19"/>
      <c r="K16" s="19"/>
      <c r="L16" s="78"/>
      <c r="M16" s="27">
        <f t="shared" si="0"/>
        <v>0</v>
      </c>
    </row>
    <row r="17" spans="1:13" x14ac:dyDescent="0.35">
      <c r="A17" s="18" t="s">
        <v>205</v>
      </c>
      <c r="B17" s="205"/>
      <c r="C17" s="201"/>
      <c r="D17" s="28"/>
      <c r="E17" s="28"/>
      <c r="F17" s="28"/>
      <c r="G17" s="28"/>
      <c r="H17" s="28"/>
      <c r="I17" s="28"/>
      <c r="J17" s="28"/>
      <c r="K17" s="28"/>
      <c r="L17" s="78"/>
      <c r="M17" s="27">
        <f t="shared" si="0"/>
        <v>0</v>
      </c>
    </row>
    <row r="18" spans="1:13" x14ac:dyDescent="0.35">
      <c r="A18" s="20"/>
      <c r="B18" s="206"/>
      <c r="C18" s="202"/>
      <c r="D18" s="21"/>
      <c r="E18" s="21"/>
      <c r="F18" s="21"/>
      <c r="G18" s="21"/>
      <c r="H18" s="21"/>
      <c r="I18" s="21"/>
      <c r="J18" s="21"/>
      <c r="K18" s="21"/>
      <c r="L18" s="78"/>
      <c r="M18" s="27">
        <f t="shared" si="0"/>
        <v>0</v>
      </c>
    </row>
    <row r="19" spans="1:13" x14ac:dyDescent="0.35">
      <c r="A19" s="20"/>
      <c r="B19" s="206"/>
      <c r="C19" s="202"/>
      <c r="D19" s="21"/>
      <c r="E19" s="21"/>
      <c r="F19" s="21"/>
      <c r="G19" s="21"/>
      <c r="H19" s="21"/>
      <c r="I19" s="21"/>
      <c r="J19" s="21"/>
      <c r="K19" s="21"/>
      <c r="L19" s="21"/>
      <c r="M19" s="27">
        <f t="shared" si="0"/>
        <v>0</v>
      </c>
    </row>
    <row r="20" spans="1:13" x14ac:dyDescent="0.35">
      <c r="A20" s="20"/>
      <c r="B20" s="206"/>
      <c r="C20" s="202"/>
      <c r="D20" s="21"/>
      <c r="E20" s="21"/>
      <c r="F20" s="21"/>
      <c r="G20" s="21"/>
      <c r="H20" s="21"/>
      <c r="I20" s="21"/>
      <c r="J20" s="21"/>
      <c r="K20" s="21"/>
      <c r="L20" s="78"/>
      <c r="M20" s="27">
        <f t="shared" si="0"/>
        <v>0</v>
      </c>
    </row>
    <row r="21" spans="1:13" x14ac:dyDescent="0.35">
      <c r="A21" s="20"/>
      <c r="B21" s="206"/>
      <c r="C21" s="202"/>
      <c r="D21" s="21"/>
      <c r="E21" s="21"/>
      <c r="F21" s="21"/>
      <c r="G21" s="21"/>
      <c r="H21" s="21"/>
      <c r="I21" s="21"/>
      <c r="J21" s="21"/>
      <c r="K21" s="21"/>
      <c r="L21" s="78"/>
      <c r="M21" s="27">
        <f t="shared" si="0"/>
        <v>0</v>
      </c>
    </row>
    <row r="22" spans="1:13" x14ac:dyDescent="0.35">
      <c r="A22" s="20"/>
      <c r="B22" s="206"/>
      <c r="C22" s="202"/>
      <c r="D22" s="21"/>
      <c r="E22" s="21"/>
      <c r="F22" s="21"/>
      <c r="G22" s="21"/>
      <c r="H22" s="21"/>
      <c r="I22" s="21"/>
      <c r="J22" s="21"/>
      <c r="K22" s="21"/>
      <c r="L22" s="78"/>
      <c r="M22" s="27">
        <f t="shared" si="0"/>
        <v>0</v>
      </c>
    </row>
    <row r="23" spans="1:13" x14ac:dyDescent="0.35">
      <c r="A23" s="20"/>
      <c r="B23" s="206"/>
      <c r="C23" s="202"/>
      <c r="D23" s="21"/>
      <c r="E23" s="21"/>
      <c r="F23" s="21"/>
      <c r="G23" s="21"/>
      <c r="H23" s="21"/>
      <c r="I23" s="21"/>
      <c r="J23" s="21"/>
      <c r="K23" s="21"/>
      <c r="L23" s="78"/>
      <c r="M23" s="27">
        <f t="shared" si="0"/>
        <v>0</v>
      </c>
    </row>
    <row r="24" spans="1:13" x14ac:dyDescent="0.35">
      <c r="A24" s="20"/>
      <c r="B24" s="206"/>
      <c r="C24" s="202"/>
      <c r="D24" s="21"/>
      <c r="E24" s="21"/>
      <c r="F24" s="21"/>
      <c r="G24" s="21"/>
      <c r="H24" s="21"/>
      <c r="I24" s="21"/>
      <c r="J24" s="21"/>
      <c r="K24" s="21"/>
      <c r="L24" s="78"/>
      <c r="M24" s="27">
        <f t="shared" si="0"/>
        <v>0</v>
      </c>
    </row>
    <row r="25" spans="1:13" x14ac:dyDescent="0.35">
      <c r="A25" s="20"/>
      <c r="B25" s="206"/>
      <c r="C25" s="202"/>
      <c r="D25" s="21"/>
      <c r="E25" s="21"/>
      <c r="F25" s="21"/>
      <c r="G25" s="21"/>
      <c r="H25" s="21"/>
      <c r="I25" s="21"/>
      <c r="J25" s="21"/>
      <c r="K25" s="21"/>
      <c r="L25" s="78"/>
      <c r="M25" s="27">
        <f t="shared" si="0"/>
        <v>0</v>
      </c>
    </row>
    <row r="26" spans="1:13" x14ac:dyDescent="0.35">
      <c r="A26" s="20"/>
      <c r="B26" s="206"/>
      <c r="C26" s="202"/>
      <c r="D26" s="21"/>
      <c r="E26" s="21"/>
      <c r="F26" s="21"/>
      <c r="G26" s="21"/>
      <c r="H26" s="21"/>
      <c r="I26" s="21"/>
      <c r="J26" s="21"/>
      <c r="K26" s="21"/>
      <c r="L26" s="78"/>
      <c r="M26" s="27">
        <f t="shared" si="0"/>
        <v>0</v>
      </c>
    </row>
    <row r="27" spans="1:13" x14ac:dyDescent="0.35">
      <c r="A27" s="20"/>
      <c r="B27" s="206"/>
      <c r="C27" s="202"/>
      <c r="D27" s="21"/>
      <c r="E27" s="21"/>
      <c r="F27" s="21"/>
      <c r="G27" s="21"/>
      <c r="H27" s="21"/>
      <c r="I27" s="21"/>
      <c r="J27" s="21"/>
      <c r="K27" s="21"/>
      <c r="L27" s="78"/>
      <c r="M27" s="27">
        <f t="shared" si="0"/>
        <v>0</v>
      </c>
    </row>
    <row r="28" spans="1:13" x14ac:dyDescent="0.35">
      <c r="A28" s="20"/>
      <c r="B28" s="206"/>
      <c r="C28" s="202"/>
      <c r="D28" s="21"/>
      <c r="E28" s="21"/>
      <c r="F28" s="21"/>
      <c r="G28" s="21"/>
      <c r="H28" s="21"/>
      <c r="I28" s="21"/>
      <c r="J28" s="21"/>
      <c r="K28" s="21"/>
      <c r="L28" s="78"/>
      <c r="M28" s="27">
        <f t="shared" si="0"/>
        <v>0</v>
      </c>
    </row>
    <row r="29" spans="1:13" x14ac:dyDescent="0.35">
      <c r="A29" s="20"/>
      <c r="B29" s="206"/>
      <c r="C29" s="202"/>
      <c r="D29" s="21"/>
      <c r="E29" s="21"/>
      <c r="F29" s="21"/>
      <c r="G29" s="21"/>
      <c r="H29" s="21"/>
      <c r="I29" s="21"/>
      <c r="J29" s="21"/>
      <c r="K29" s="21"/>
      <c r="L29" s="78"/>
      <c r="M29" s="27">
        <f t="shared" si="0"/>
        <v>0</v>
      </c>
    </row>
    <row r="30" spans="1:13" x14ac:dyDescent="0.35">
      <c r="A30" s="20"/>
      <c r="B30" s="206"/>
      <c r="C30" s="202"/>
      <c r="D30" s="21"/>
      <c r="E30" s="21"/>
      <c r="F30" s="21"/>
      <c r="G30" s="21"/>
      <c r="H30" s="21"/>
      <c r="I30" s="21"/>
      <c r="J30" s="21"/>
      <c r="K30" s="21"/>
      <c r="L30" s="78"/>
      <c r="M30" s="27">
        <f t="shared" si="0"/>
        <v>0</v>
      </c>
    </row>
    <row r="31" spans="1:13" x14ac:dyDescent="0.35">
      <c r="A31" s="20"/>
      <c r="B31" s="206"/>
      <c r="C31" s="202"/>
      <c r="D31" s="21"/>
      <c r="E31" s="21"/>
      <c r="F31" s="21"/>
      <c r="G31" s="21"/>
      <c r="H31" s="21"/>
      <c r="I31" s="21"/>
      <c r="J31" s="21"/>
      <c r="K31" s="21"/>
      <c r="L31" s="78"/>
      <c r="M31" s="27">
        <f t="shared" si="0"/>
        <v>0</v>
      </c>
    </row>
    <row r="32" spans="1:13" x14ac:dyDescent="0.35">
      <c r="A32" s="20"/>
      <c r="B32" s="206"/>
      <c r="C32" s="202"/>
      <c r="D32" s="21"/>
      <c r="E32" s="21"/>
      <c r="F32" s="21"/>
      <c r="G32" s="21"/>
      <c r="H32" s="21"/>
      <c r="I32" s="21"/>
      <c r="J32" s="21"/>
      <c r="K32" s="21"/>
      <c r="L32" s="78"/>
      <c r="M32" s="27">
        <f t="shared" si="0"/>
        <v>0</v>
      </c>
    </row>
    <row r="33" spans="1:13" x14ac:dyDescent="0.35">
      <c r="A33" s="20"/>
      <c r="B33" s="206"/>
      <c r="C33" s="202"/>
      <c r="D33" s="21"/>
      <c r="E33" s="21"/>
      <c r="F33" s="21"/>
      <c r="G33" s="21"/>
      <c r="H33" s="21"/>
      <c r="I33" s="21"/>
      <c r="J33" s="21"/>
      <c r="K33" s="21"/>
      <c r="L33" s="78"/>
      <c r="M33" s="27">
        <f t="shared" si="0"/>
        <v>0</v>
      </c>
    </row>
    <row r="34" spans="1:13" x14ac:dyDescent="0.35">
      <c r="A34" s="20"/>
      <c r="B34" s="206"/>
      <c r="C34" s="202"/>
      <c r="D34" s="21"/>
      <c r="E34" s="21"/>
      <c r="F34" s="21"/>
      <c r="G34" s="21"/>
      <c r="H34" s="21"/>
      <c r="I34" s="21"/>
      <c r="J34" s="21"/>
      <c r="K34" s="21"/>
      <c r="L34" s="78"/>
      <c r="M34" s="27">
        <f t="shared" si="0"/>
        <v>0</v>
      </c>
    </row>
    <row r="35" spans="1:13" x14ac:dyDescent="0.35">
      <c r="A35" s="20"/>
      <c r="B35" s="206"/>
      <c r="C35" s="202"/>
      <c r="D35" s="21"/>
      <c r="E35" s="21"/>
      <c r="F35" s="21"/>
      <c r="G35" s="21"/>
      <c r="H35" s="21"/>
      <c r="I35" s="21"/>
      <c r="J35" s="21"/>
      <c r="K35" s="21"/>
      <c r="L35" s="78"/>
      <c r="M35" s="27">
        <f t="shared" si="0"/>
        <v>0</v>
      </c>
    </row>
    <row r="36" spans="1:13" x14ac:dyDescent="0.35">
      <c r="A36" s="20"/>
      <c r="B36" s="206"/>
      <c r="C36" s="202"/>
      <c r="D36" s="21"/>
      <c r="E36" s="21"/>
      <c r="F36" s="21"/>
      <c r="G36" s="21"/>
      <c r="H36" s="21"/>
      <c r="I36" s="21"/>
      <c r="J36" s="21"/>
      <c r="K36" s="21"/>
      <c r="L36" s="78"/>
      <c r="M36" s="27">
        <f t="shared" si="0"/>
        <v>0</v>
      </c>
    </row>
    <row r="37" spans="1:13" x14ac:dyDescent="0.35">
      <c r="A37" s="20"/>
      <c r="B37" s="206"/>
      <c r="C37" s="202"/>
      <c r="D37" s="21"/>
      <c r="E37" s="21"/>
      <c r="F37" s="21"/>
      <c r="G37" s="21"/>
      <c r="H37" s="21"/>
      <c r="I37" s="21"/>
      <c r="J37" s="21"/>
      <c r="K37" s="21"/>
      <c r="L37" s="78"/>
      <c r="M37" s="27">
        <f t="shared" si="0"/>
        <v>0</v>
      </c>
    </row>
    <row r="38" spans="1:13" x14ac:dyDescent="0.35">
      <c r="A38" s="20"/>
      <c r="B38" s="206"/>
      <c r="C38" s="202"/>
      <c r="D38" s="21"/>
      <c r="E38" s="21"/>
      <c r="F38" s="21"/>
      <c r="G38" s="21"/>
      <c r="H38" s="21"/>
      <c r="I38" s="21"/>
      <c r="J38" s="21"/>
      <c r="K38" s="21"/>
      <c r="L38" s="78"/>
      <c r="M38" s="27">
        <f t="shared" si="0"/>
        <v>0</v>
      </c>
    </row>
    <row r="39" spans="1:13" x14ac:dyDescent="0.35">
      <c r="A39" s="20"/>
      <c r="B39" s="206"/>
      <c r="C39" s="202"/>
      <c r="D39" s="21"/>
      <c r="E39" s="21"/>
      <c r="F39" s="21"/>
      <c r="G39" s="21"/>
      <c r="H39" s="21"/>
      <c r="I39" s="21"/>
      <c r="J39" s="21"/>
      <c r="K39" s="21"/>
      <c r="L39" s="78"/>
      <c r="M39" s="27">
        <f t="shared" si="0"/>
        <v>0</v>
      </c>
    </row>
    <row r="40" spans="1:13" x14ac:dyDescent="0.35">
      <c r="A40" s="20"/>
      <c r="B40" s="206"/>
      <c r="C40" s="202"/>
      <c r="D40" s="21"/>
      <c r="E40" s="21"/>
      <c r="F40" s="21"/>
      <c r="G40" s="21"/>
      <c r="H40" s="21"/>
      <c r="I40" s="21"/>
      <c r="J40" s="21"/>
      <c r="K40" s="21"/>
      <c r="L40" s="78"/>
      <c r="M40" s="27">
        <f t="shared" si="0"/>
        <v>0</v>
      </c>
    </row>
    <row r="41" spans="1:13" x14ac:dyDescent="0.35">
      <c r="A41" s="20"/>
      <c r="B41" s="206"/>
      <c r="C41" s="202"/>
      <c r="D41" s="21"/>
      <c r="E41" s="21"/>
      <c r="F41" s="21"/>
      <c r="G41" s="21"/>
      <c r="H41" s="21"/>
      <c r="I41" s="21"/>
      <c r="J41" s="21"/>
      <c r="K41" s="21"/>
      <c r="L41" s="78"/>
      <c r="M41" s="27">
        <f t="shared" si="0"/>
        <v>0</v>
      </c>
    </row>
    <row r="42" spans="1:13" x14ac:dyDescent="0.35">
      <c r="A42" s="20"/>
      <c r="B42" s="206"/>
      <c r="C42" s="202"/>
      <c r="D42" s="21"/>
      <c r="E42" s="21"/>
      <c r="F42" s="21"/>
      <c r="G42" s="21"/>
      <c r="H42" s="21"/>
      <c r="I42" s="21"/>
      <c r="J42" s="21"/>
      <c r="K42" s="21"/>
      <c r="L42" s="78"/>
      <c r="M42" s="27">
        <f t="shared" si="0"/>
        <v>0</v>
      </c>
    </row>
    <row r="43" spans="1:13" x14ac:dyDescent="0.35">
      <c r="A43" s="20"/>
      <c r="B43" s="206"/>
      <c r="C43" s="202"/>
      <c r="D43" s="21"/>
      <c r="E43" s="21"/>
      <c r="F43" s="21"/>
      <c r="G43" s="21"/>
      <c r="H43" s="21"/>
      <c r="I43" s="21"/>
      <c r="J43" s="21"/>
      <c r="K43" s="21"/>
      <c r="L43" s="78"/>
      <c r="M43" s="27">
        <f t="shared" si="0"/>
        <v>0</v>
      </c>
    </row>
    <row r="44" spans="1:13" x14ac:dyDescent="0.35">
      <c r="A44" s="20"/>
      <c r="B44" s="206"/>
      <c r="C44" s="202"/>
      <c r="D44" s="21"/>
      <c r="E44" s="21"/>
      <c r="F44" s="21"/>
      <c r="G44" s="21"/>
      <c r="H44" s="21"/>
      <c r="I44" s="21"/>
      <c r="J44" s="21"/>
      <c r="K44" s="21"/>
      <c r="L44" s="78"/>
      <c r="M44" s="27">
        <f t="shared" si="0"/>
        <v>0</v>
      </c>
    </row>
    <row r="45" spans="1:13" x14ac:dyDescent="0.35">
      <c r="A45" s="20"/>
      <c r="B45" s="206"/>
      <c r="C45" s="202"/>
      <c r="D45" s="21"/>
      <c r="E45" s="21"/>
      <c r="F45" s="21"/>
      <c r="G45" s="21"/>
      <c r="H45" s="21"/>
      <c r="I45" s="21"/>
      <c r="J45" s="21"/>
      <c r="K45" s="21"/>
      <c r="L45" s="78"/>
      <c r="M45" s="27">
        <f t="shared" si="0"/>
        <v>0</v>
      </c>
    </row>
    <row r="46" spans="1:13" x14ac:dyDescent="0.35">
      <c r="A46" s="20"/>
      <c r="B46" s="206"/>
      <c r="C46" s="202"/>
      <c r="D46" s="21"/>
      <c r="E46" s="21"/>
      <c r="F46" s="21"/>
      <c r="G46" s="21"/>
      <c r="H46" s="21"/>
      <c r="I46" s="21"/>
      <c r="J46" s="21"/>
      <c r="K46" s="21"/>
      <c r="L46" s="78"/>
      <c r="M46" s="27">
        <f t="shared" si="0"/>
        <v>0</v>
      </c>
    </row>
    <row r="47" spans="1:13" x14ac:dyDescent="0.35">
      <c r="A47" s="8" t="s">
        <v>206</v>
      </c>
      <c r="B47" s="81"/>
      <c r="C47" s="68"/>
      <c r="D47" s="69">
        <f>SUM(D10:D16)</f>
        <v>0</v>
      </c>
      <c r="E47" s="69">
        <f t="shared" ref="E47:K47" si="1">SUM(E10:E16)</f>
        <v>0</v>
      </c>
      <c r="F47" s="69">
        <f t="shared" si="1"/>
        <v>0</v>
      </c>
      <c r="G47" s="69">
        <f t="shared" si="1"/>
        <v>0</v>
      </c>
      <c r="H47" s="69">
        <f t="shared" si="1"/>
        <v>0</v>
      </c>
      <c r="I47" s="69">
        <f t="shared" si="1"/>
        <v>0</v>
      </c>
      <c r="J47" s="69">
        <f t="shared" si="1"/>
        <v>0</v>
      </c>
      <c r="K47" s="69">
        <f t="shared" si="1"/>
        <v>0</v>
      </c>
      <c r="L47" s="78"/>
      <c r="M47" s="61">
        <f t="shared" si="0"/>
        <v>0</v>
      </c>
    </row>
    <row r="48" spans="1:13" ht="16" thickBot="1" x14ac:dyDescent="0.4">
      <c r="A48" s="3" t="s">
        <v>226</v>
      </c>
      <c r="B48" s="28"/>
      <c r="C48" s="28"/>
      <c r="D48" s="30">
        <f>SUM(D8:D46)</f>
        <v>0</v>
      </c>
      <c r="E48" s="30">
        <f t="shared" ref="E48:K48" si="2">SUM(E8:E46)</f>
        <v>0</v>
      </c>
      <c r="F48" s="30">
        <f t="shared" si="2"/>
        <v>0</v>
      </c>
      <c r="G48" s="30">
        <f t="shared" si="2"/>
        <v>0</v>
      </c>
      <c r="H48" s="30">
        <f t="shared" si="2"/>
        <v>0</v>
      </c>
      <c r="I48" s="30">
        <f t="shared" si="2"/>
        <v>0</v>
      </c>
      <c r="J48" s="30">
        <f t="shared" si="2"/>
        <v>0</v>
      </c>
      <c r="K48" s="30">
        <f t="shared" si="2"/>
        <v>0</v>
      </c>
      <c r="L48" s="79"/>
      <c r="M48" s="30">
        <f>SUM(M8:M46)</f>
        <v>0</v>
      </c>
    </row>
    <row r="49" ht="16" thickTop="1" x14ac:dyDescent="0.35"/>
  </sheetData>
  <sheetProtection algorithmName="SHA-512" hashValue="oBtr4YYSUlUmTyEmClzXYjMj8NY02VJOK8Du6H25ahuZo+hPe+v5aPjXvEtBz5RAO9LjIZYWT/GeKgX9vAt+rA==" saltValue="1anbhPpMSQhWeJ0EHimS7g==" spinCount="100000" sheet="1" objects="1" scenario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5227D-6D59-4B55-B554-31B4033BEBAB}">
  <sheetPr codeName="Sheet25">
    <tabColor rgb="FFFFFF00"/>
  </sheetPr>
  <dimension ref="A1:N49"/>
  <sheetViews>
    <sheetView workbookViewId="0">
      <pane xSplit="1" ySplit="7" topLeftCell="B8" activePane="bottomRight" state="frozen"/>
      <selection pane="topRight" activeCell="E10" sqref="E10"/>
      <selection pane="bottomLeft" activeCell="E10" sqref="E10"/>
      <selection pane="bottomRight" activeCell="B18" sqref="B18"/>
    </sheetView>
  </sheetViews>
  <sheetFormatPr defaultColWidth="8.765625" defaultRowHeight="15.5" x14ac:dyDescent="0.35"/>
  <cols>
    <col min="1" max="1" width="20.765625" style="22" customWidth="1"/>
    <col min="2" max="2" width="12.69140625" style="22" customWidth="1"/>
    <col min="3" max="3" width="13.07421875" style="22" customWidth="1"/>
    <col min="4" max="11" width="10.765625" style="22" customWidth="1"/>
    <col min="12" max="12" width="1.07421875" style="22" customWidth="1"/>
    <col min="13" max="13" width="10.765625" style="22" customWidth="1"/>
    <col min="14" max="14" width="90.69140625" style="22" customWidth="1"/>
    <col min="15" max="16384" width="8.765625" style="22"/>
  </cols>
  <sheetData>
    <row r="1" spans="1:14" x14ac:dyDescent="0.35">
      <c r="A1" s="1" t="s">
        <v>48</v>
      </c>
      <c r="B1"/>
      <c r="C1"/>
      <c r="D1"/>
      <c r="E1"/>
      <c r="F1"/>
      <c r="G1"/>
      <c r="H1"/>
      <c r="I1"/>
      <c r="J1"/>
      <c r="K1"/>
      <c r="L1"/>
      <c r="M1"/>
    </row>
    <row r="2" spans="1:14" x14ac:dyDescent="0.35">
      <c r="A2" s="1" t="s">
        <v>41</v>
      </c>
      <c r="B2" s="5"/>
      <c r="C2"/>
      <c r="D2">
        <f>Budget!D1</f>
        <v>0</v>
      </c>
      <c r="E2">
        <f>Budget!E1</f>
        <v>0</v>
      </c>
      <c r="F2">
        <f>Budget!F1</f>
        <v>0</v>
      </c>
      <c r="G2">
        <f>Budget!G1</f>
        <v>0</v>
      </c>
      <c r="H2">
        <f>Budget!H1</f>
        <v>0</v>
      </c>
      <c r="I2">
        <f>Budget!I1</f>
        <v>0</v>
      </c>
      <c r="J2">
        <f>Budget!J1</f>
        <v>0</v>
      </c>
      <c r="K2">
        <f>Budget!K1</f>
        <v>0</v>
      </c>
      <c r="L2"/>
      <c r="M2"/>
    </row>
    <row r="3" spans="1:14" x14ac:dyDescent="0.35">
      <c r="A3" s="5" t="s">
        <v>196</v>
      </c>
      <c r="B3" s="5">
        <f>Budget!B3</f>
        <v>0</v>
      </c>
      <c r="C3"/>
      <c r="D3"/>
      <c r="E3"/>
      <c r="F3"/>
      <c r="G3"/>
      <c r="H3"/>
      <c r="I3"/>
      <c r="J3"/>
      <c r="K3"/>
      <c r="L3"/>
      <c r="M3"/>
    </row>
    <row r="4" spans="1:14" ht="53.25" customHeight="1" x14ac:dyDescent="0.35">
      <c r="A4" s="5"/>
      <c r="B4" s="5"/>
      <c r="C4"/>
      <c r="D4" s="7" t="str">
        <f>IF(ISBLANK(Budget!D4),"",Budget!D4)</f>
        <v>NONE</v>
      </c>
      <c r="E4" s="7" t="str">
        <f>IF(ISBLANK(Budget!E4),"",Budget!E4)</f>
        <v>NONE</v>
      </c>
      <c r="F4" s="7" t="str">
        <f>IF(ISBLANK(Budget!F4),"",Budget!F4)</f>
        <v>NONE</v>
      </c>
      <c r="G4" s="7" t="str">
        <f>IF(ISBLANK(Budget!G4),"",Budget!G4)</f>
        <v>NONE</v>
      </c>
      <c r="H4" s="7" t="str">
        <f>IF(ISBLANK(Budget!H4),"",Budget!H4)</f>
        <v>NONE</v>
      </c>
      <c r="I4" s="7" t="str">
        <f>IF(ISBLANK(Budget!I4),"",Budget!I4)</f>
        <v>NONE</v>
      </c>
      <c r="J4" s="7" t="str">
        <f>IF(ISBLANK(Budget!J4),"",Budget!J4)</f>
        <v>NONE</v>
      </c>
      <c r="K4" s="7" t="str">
        <f>IF(ISBLANK(Budget!K4),"",Budget!K4)</f>
        <v>NONE</v>
      </c>
      <c r="L4" s="7"/>
      <c r="M4" s="23" t="s">
        <v>174</v>
      </c>
      <c r="N4" t="s">
        <v>252</v>
      </c>
    </row>
    <row r="5" spans="1:14" x14ac:dyDescent="0.35">
      <c r="A5" s="185"/>
      <c r="B5" s="183" t="s">
        <v>247</v>
      </c>
      <c r="C5" s="183" t="s">
        <v>250</v>
      </c>
      <c r="D5"/>
      <c r="E5"/>
      <c r="F5"/>
      <c r="G5"/>
      <c r="H5"/>
      <c r="I5"/>
      <c r="J5"/>
      <c r="K5"/>
      <c r="L5"/>
      <c r="M5"/>
      <c r="N5" s="185"/>
    </row>
    <row r="6" spans="1:14" x14ac:dyDescent="0.35">
      <c r="A6" s="185"/>
      <c r="B6" s="183" t="s">
        <v>248</v>
      </c>
      <c r="C6" s="183" t="s">
        <v>248</v>
      </c>
      <c r="D6"/>
      <c r="E6"/>
      <c r="F6"/>
      <c r="G6"/>
      <c r="H6"/>
      <c r="I6"/>
      <c r="J6"/>
      <c r="K6"/>
      <c r="L6"/>
      <c r="M6"/>
      <c r="N6" s="185"/>
    </row>
    <row r="7" spans="1:14" x14ac:dyDescent="0.35">
      <c r="A7" s="183" t="s">
        <v>199</v>
      </c>
      <c r="B7" s="183" t="s">
        <v>249</v>
      </c>
      <c r="C7" s="183" t="s">
        <v>251</v>
      </c>
      <c r="D7" s="1" t="s">
        <v>202</v>
      </c>
      <c r="E7" s="1" t="s">
        <v>202</v>
      </c>
      <c r="F7" s="1" t="s">
        <v>202</v>
      </c>
      <c r="G7" s="1" t="s">
        <v>202</v>
      </c>
      <c r="H7" s="1" t="s">
        <v>202</v>
      </c>
      <c r="I7" s="1" t="s">
        <v>202</v>
      </c>
      <c r="J7" s="1" t="s">
        <v>202</v>
      </c>
      <c r="K7" s="1" t="s">
        <v>202</v>
      </c>
      <c r="L7" s="1"/>
      <c r="M7" s="24"/>
      <c r="N7" s="183" t="s">
        <v>203</v>
      </c>
    </row>
    <row r="8" spans="1:14" x14ac:dyDescent="0.35">
      <c r="A8" s="2"/>
      <c r="B8" s="80"/>
      <c r="C8" s="73"/>
      <c r="D8" s="74"/>
      <c r="E8" s="74"/>
      <c r="F8" s="74"/>
      <c r="G8" s="74"/>
      <c r="H8" s="74"/>
      <c r="I8" s="74"/>
      <c r="J8" s="74"/>
      <c r="K8" s="74"/>
      <c r="L8" s="77"/>
      <c r="M8" s="24">
        <f t="shared" ref="M8:M47" si="0">SUM(D8:K8)</f>
        <v>0</v>
      </c>
    </row>
    <row r="9" spans="1:14" x14ac:dyDescent="0.35">
      <c r="A9" s="70" t="s">
        <v>204</v>
      </c>
      <c r="B9" s="207"/>
      <c r="C9" s="71"/>
      <c r="D9" s="67"/>
      <c r="E9" s="67"/>
      <c r="F9" s="67"/>
      <c r="G9" s="67"/>
      <c r="H9" s="67"/>
      <c r="I9" s="67"/>
      <c r="J9" s="67"/>
      <c r="K9" s="67"/>
      <c r="L9" s="78"/>
      <c r="M9" s="27">
        <f t="shared" si="0"/>
        <v>0</v>
      </c>
    </row>
    <row r="10" spans="1:14" x14ac:dyDescent="0.35">
      <c r="A10" s="72"/>
      <c r="B10" s="208"/>
      <c r="C10" s="33"/>
      <c r="D10" s="19"/>
      <c r="E10" s="19"/>
      <c r="F10" s="19"/>
      <c r="G10" s="19"/>
      <c r="H10" s="19"/>
      <c r="I10" s="19"/>
      <c r="J10" s="19"/>
      <c r="K10" s="19"/>
      <c r="L10" s="78"/>
      <c r="M10" s="27">
        <f t="shared" si="0"/>
        <v>0</v>
      </c>
    </row>
    <row r="11" spans="1:14" x14ac:dyDescent="0.35">
      <c r="A11" s="72"/>
      <c r="B11" s="208"/>
      <c r="C11" s="33"/>
      <c r="D11" s="19"/>
      <c r="E11" s="19"/>
      <c r="F11" s="19"/>
      <c r="G11" s="19"/>
      <c r="H11" s="19"/>
      <c r="I11" s="19"/>
      <c r="J11" s="19"/>
      <c r="K11" s="19"/>
      <c r="L11" s="78"/>
      <c r="M11" s="27">
        <f t="shared" si="0"/>
        <v>0</v>
      </c>
    </row>
    <row r="12" spans="1:14" x14ac:dyDescent="0.35">
      <c r="A12" s="72"/>
      <c r="B12" s="208"/>
      <c r="C12" s="33"/>
      <c r="D12" s="19"/>
      <c r="E12" s="19"/>
      <c r="F12" s="19"/>
      <c r="G12" s="19"/>
      <c r="H12" s="19"/>
      <c r="I12" s="19"/>
      <c r="J12" s="19"/>
      <c r="K12" s="19"/>
      <c r="L12" s="78"/>
      <c r="M12" s="27">
        <f t="shared" si="0"/>
        <v>0</v>
      </c>
    </row>
    <row r="13" spans="1:14" x14ac:dyDescent="0.35">
      <c r="A13" s="72"/>
      <c r="B13" s="208"/>
      <c r="C13" s="33"/>
      <c r="D13" s="19"/>
      <c r="E13" s="19"/>
      <c r="F13" s="19"/>
      <c r="G13" s="19"/>
      <c r="H13" s="19"/>
      <c r="I13" s="19"/>
      <c r="J13" s="19"/>
      <c r="K13" s="19"/>
      <c r="L13" s="78"/>
      <c r="M13" s="27">
        <f t="shared" si="0"/>
        <v>0</v>
      </c>
    </row>
    <row r="14" spans="1:14" x14ac:dyDescent="0.35">
      <c r="A14" s="72"/>
      <c r="B14" s="208"/>
      <c r="C14" s="33"/>
      <c r="D14" s="19"/>
      <c r="E14" s="19"/>
      <c r="F14" s="19"/>
      <c r="G14" s="19"/>
      <c r="H14" s="19"/>
      <c r="I14" s="19"/>
      <c r="J14" s="19"/>
      <c r="K14" s="19"/>
      <c r="L14" s="78"/>
      <c r="M14" s="27">
        <f t="shared" si="0"/>
        <v>0</v>
      </c>
    </row>
    <row r="15" spans="1:14" x14ac:dyDescent="0.35">
      <c r="A15" s="72"/>
      <c r="B15" s="208"/>
      <c r="C15" s="33"/>
      <c r="D15" s="19"/>
      <c r="E15" s="19"/>
      <c r="F15" s="19"/>
      <c r="G15" s="19"/>
      <c r="H15" s="19"/>
      <c r="I15" s="19"/>
      <c r="J15" s="19"/>
      <c r="K15" s="19"/>
      <c r="L15" s="78"/>
      <c r="M15" s="27">
        <f t="shared" si="0"/>
        <v>0</v>
      </c>
    </row>
    <row r="16" spans="1:14" x14ac:dyDescent="0.35">
      <c r="A16" s="72"/>
      <c r="B16" s="208"/>
      <c r="C16" s="33"/>
      <c r="D16" s="19"/>
      <c r="E16" s="19"/>
      <c r="F16" s="19"/>
      <c r="G16" s="19"/>
      <c r="H16" s="19"/>
      <c r="I16" s="19"/>
      <c r="J16" s="19"/>
      <c r="K16" s="19"/>
      <c r="L16" s="78"/>
      <c r="M16" s="27">
        <f t="shared" si="0"/>
        <v>0</v>
      </c>
    </row>
    <row r="17" spans="1:13" x14ac:dyDescent="0.35">
      <c r="A17" s="18" t="s">
        <v>205</v>
      </c>
      <c r="B17" s="207"/>
      <c r="C17" s="71"/>
      <c r="D17" s="28"/>
      <c r="E17" s="28"/>
      <c r="F17" s="28"/>
      <c r="G17" s="28"/>
      <c r="H17" s="28"/>
      <c r="I17" s="28"/>
      <c r="J17" s="28"/>
      <c r="K17" s="28"/>
      <c r="L17" s="78"/>
      <c r="M17" s="27">
        <f t="shared" si="0"/>
        <v>0</v>
      </c>
    </row>
    <row r="18" spans="1:13" x14ac:dyDescent="0.35">
      <c r="A18" s="20"/>
      <c r="B18" s="208"/>
      <c r="C18" s="33"/>
      <c r="D18" s="21"/>
      <c r="E18" s="21"/>
      <c r="F18" s="21"/>
      <c r="G18" s="21"/>
      <c r="H18" s="21"/>
      <c r="I18" s="21"/>
      <c r="J18" s="21"/>
      <c r="K18" s="21"/>
      <c r="L18" s="78"/>
      <c r="M18" s="27">
        <f t="shared" si="0"/>
        <v>0</v>
      </c>
    </row>
    <row r="19" spans="1:13" x14ac:dyDescent="0.35">
      <c r="A19" s="20"/>
      <c r="B19" s="208"/>
      <c r="C19" s="33"/>
      <c r="D19" s="21"/>
      <c r="E19" s="21"/>
      <c r="F19" s="21"/>
      <c r="G19" s="21"/>
      <c r="H19" s="21"/>
      <c r="I19" s="21"/>
      <c r="J19" s="21"/>
      <c r="K19" s="21"/>
      <c r="L19" s="21"/>
      <c r="M19" s="27">
        <f t="shared" si="0"/>
        <v>0</v>
      </c>
    </row>
    <row r="20" spans="1:13" x14ac:dyDescent="0.35">
      <c r="A20" s="20"/>
      <c r="B20" s="208"/>
      <c r="C20" s="33"/>
      <c r="D20" s="21"/>
      <c r="E20" s="21"/>
      <c r="F20" s="21"/>
      <c r="G20" s="21"/>
      <c r="H20" s="21"/>
      <c r="I20" s="21"/>
      <c r="J20" s="21"/>
      <c r="K20" s="21"/>
      <c r="L20" s="78"/>
      <c r="M20" s="27">
        <f t="shared" si="0"/>
        <v>0</v>
      </c>
    </row>
    <row r="21" spans="1:13" x14ac:dyDescent="0.35">
      <c r="A21" s="20"/>
      <c r="B21" s="208"/>
      <c r="C21" s="33"/>
      <c r="D21" s="21"/>
      <c r="E21" s="21"/>
      <c r="F21" s="21"/>
      <c r="G21" s="21"/>
      <c r="H21" s="21"/>
      <c r="I21" s="21"/>
      <c r="J21" s="21"/>
      <c r="K21" s="21"/>
      <c r="L21" s="78"/>
      <c r="M21" s="27">
        <f t="shared" si="0"/>
        <v>0</v>
      </c>
    </row>
    <row r="22" spans="1:13" x14ac:dyDescent="0.35">
      <c r="A22" s="20"/>
      <c r="B22" s="208"/>
      <c r="C22" s="33"/>
      <c r="D22" s="21"/>
      <c r="E22" s="21"/>
      <c r="F22" s="21"/>
      <c r="G22" s="21"/>
      <c r="H22" s="21"/>
      <c r="I22" s="21"/>
      <c r="J22" s="21"/>
      <c r="K22" s="21"/>
      <c r="L22" s="78"/>
      <c r="M22" s="27">
        <f t="shared" si="0"/>
        <v>0</v>
      </c>
    </row>
    <row r="23" spans="1:13" x14ac:dyDescent="0.35">
      <c r="A23" s="20"/>
      <c r="B23" s="208"/>
      <c r="C23" s="33"/>
      <c r="D23" s="21"/>
      <c r="E23" s="21"/>
      <c r="F23" s="21"/>
      <c r="G23" s="21"/>
      <c r="H23" s="21"/>
      <c r="I23" s="21"/>
      <c r="J23" s="21"/>
      <c r="K23" s="21"/>
      <c r="L23" s="78"/>
      <c r="M23" s="27">
        <f t="shared" si="0"/>
        <v>0</v>
      </c>
    </row>
    <row r="24" spans="1:13" x14ac:dyDescent="0.35">
      <c r="A24" s="20"/>
      <c r="B24" s="208"/>
      <c r="C24" s="33"/>
      <c r="D24" s="21"/>
      <c r="E24" s="21"/>
      <c r="F24" s="21"/>
      <c r="G24" s="21"/>
      <c r="H24" s="21"/>
      <c r="I24" s="21"/>
      <c r="J24" s="21"/>
      <c r="K24" s="21"/>
      <c r="L24" s="78"/>
      <c r="M24" s="27">
        <f t="shared" si="0"/>
        <v>0</v>
      </c>
    </row>
    <row r="25" spans="1:13" x14ac:dyDescent="0.35">
      <c r="A25" s="20"/>
      <c r="B25" s="208"/>
      <c r="C25" s="33"/>
      <c r="D25" s="21"/>
      <c r="E25" s="21"/>
      <c r="F25" s="21"/>
      <c r="G25" s="21"/>
      <c r="H25" s="21"/>
      <c r="I25" s="21"/>
      <c r="J25" s="21"/>
      <c r="K25" s="21"/>
      <c r="L25" s="78"/>
      <c r="M25" s="27">
        <f t="shared" si="0"/>
        <v>0</v>
      </c>
    </row>
    <row r="26" spans="1:13" x14ac:dyDescent="0.35">
      <c r="A26" s="20"/>
      <c r="B26" s="208"/>
      <c r="C26" s="33"/>
      <c r="D26" s="21"/>
      <c r="E26" s="21"/>
      <c r="F26" s="21"/>
      <c r="G26" s="21"/>
      <c r="H26" s="21"/>
      <c r="I26" s="21"/>
      <c r="J26" s="21"/>
      <c r="K26" s="21"/>
      <c r="L26" s="78"/>
      <c r="M26" s="27">
        <f t="shared" si="0"/>
        <v>0</v>
      </c>
    </row>
    <row r="27" spans="1:13" x14ac:dyDescent="0.35">
      <c r="A27" s="20"/>
      <c r="B27" s="208"/>
      <c r="C27" s="33"/>
      <c r="D27" s="21"/>
      <c r="E27" s="21"/>
      <c r="F27" s="21"/>
      <c r="G27" s="21"/>
      <c r="H27" s="21"/>
      <c r="I27" s="21"/>
      <c r="J27" s="21"/>
      <c r="K27" s="21"/>
      <c r="L27" s="78"/>
      <c r="M27" s="27">
        <f t="shared" si="0"/>
        <v>0</v>
      </c>
    </row>
    <row r="28" spans="1:13" x14ac:dyDescent="0.35">
      <c r="A28" s="20"/>
      <c r="B28" s="208"/>
      <c r="C28" s="33"/>
      <c r="D28" s="21"/>
      <c r="E28" s="21"/>
      <c r="F28" s="21"/>
      <c r="G28" s="21"/>
      <c r="H28" s="21"/>
      <c r="I28" s="21"/>
      <c r="J28" s="21"/>
      <c r="K28" s="21"/>
      <c r="L28" s="78"/>
      <c r="M28" s="27">
        <f t="shared" si="0"/>
        <v>0</v>
      </c>
    </row>
    <row r="29" spans="1:13" x14ac:dyDescent="0.35">
      <c r="A29" s="20"/>
      <c r="B29" s="208"/>
      <c r="C29" s="33"/>
      <c r="D29" s="21"/>
      <c r="E29" s="21"/>
      <c r="F29" s="21"/>
      <c r="G29" s="21"/>
      <c r="H29" s="21"/>
      <c r="I29" s="21"/>
      <c r="J29" s="21"/>
      <c r="K29" s="21"/>
      <c r="L29" s="78"/>
      <c r="M29" s="27">
        <f t="shared" si="0"/>
        <v>0</v>
      </c>
    </row>
    <row r="30" spans="1:13" x14ac:dyDescent="0.35">
      <c r="A30" s="20"/>
      <c r="B30" s="208"/>
      <c r="C30" s="33"/>
      <c r="D30" s="21"/>
      <c r="E30" s="21"/>
      <c r="F30" s="21"/>
      <c r="G30" s="21"/>
      <c r="H30" s="21"/>
      <c r="I30" s="21"/>
      <c r="J30" s="21"/>
      <c r="K30" s="21"/>
      <c r="L30" s="78"/>
      <c r="M30" s="27">
        <f t="shared" si="0"/>
        <v>0</v>
      </c>
    </row>
    <row r="31" spans="1:13" x14ac:dyDescent="0.35">
      <c r="A31" s="20"/>
      <c r="B31" s="208"/>
      <c r="C31" s="33"/>
      <c r="D31" s="21"/>
      <c r="E31" s="21"/>
      <c r="F31" s="21"/>
      <c r="G31" s="21"/>
      <c r="H31" s="21"/>
      <c r="I31" s="21"/>
      <c r="J31" s="21"/>
      <c r="K31" s="21"/>
      <c r="L31" s="78"/>
      <c r="M31" s="27">
        <f t="shared" si="0"/>
        <v>0</v>
      </c>
    </row>
    <row r="32" spans="1:13" x14ac:dyDescent="0.35">
      <c r="A32" s="20"/>
      <c r="B32" s="208"/>
      <c r="C32" s="33"/>
      <c r="D32" s="21"/>
      <c r="E32" s="21"/>
      <c r="F32" s="21"/>
      <c r="G32" s="21"/>
      <c r="H32" s="21"/>
      <c r="I32" s="21"/>
      <c r="J32" s="21"/>
      <c r="K32" s="21"/>
      <c r="L32" s="78"/>
      <c r="M32" s="27">
        <f t="shared" si="0"/>
        <v>0</v>
      </c>
    </row>
    <row r="33" spans="1:13" x14ac:dyDescent="0.35">
      <c r="A33" s="20"/>
      <c r="B33" s="208"/>
      <c r="C33" s="33"/>
      <c r="D33" s="21"/>
      <c r="E33" s="21"/>
      <c r="F33" s="21"/>
      <c r="G33" s="21"/>
      <c r="H33" s="21"/>
      <c r="I33" s="21"/>
      <c r="J33" s="21"/>
      <c r="K33" s="21"/>
      <c r="L33" s="78"/>
      <c r="M33" s="27">
        <f t="shared" si="0"/>
        <v>0</v>
      </c>
    </row>
    <row r="34" spans="1:13" x14ac:dyDescent="0.35">
      <c r="A34" s="20"/>
      <c r="B34" s="208"/>
      <c r="C34" s="33"/>
      <c r="D34" s="21"/>
      <c r="E34" s="21"/>
      <c r="F34" s="21"/>
      <c r="G34" s="21"/>
      <c r="H34" s="21"/>
      <c r="I34" s="21"/>
      <c r="J34" s="21"/>
      <c r="K34" s="21"/>
      <c r="L34" s="78"/>
      <c r="M34" s="27">
        <f t="shared" si="0"/>
        <v>0</v>
      </c>
    </row>
    <row r="35" spans="1:13" x14ac:dyDescent="0.35">
      <c r="A35" s="20"/>
      <c r="B35" s="208"/>
      <c r="C35" s="33"/>
      <c r="D35" s="21"/>
      <c r="E35" s="21"/>
      <c r="F35" s="21"/>
      <c r="G35" s="21"/>
      <c r="H35" s="21"/>
      <c r="I35" s="21"/>
      <c r="J35" s="21"/>
      <c r="K35" s="21"/>
      <c r="L35" s="78"/>
      <c r="M35" s="27">
        <f t="shared" si="0"/>
        <v>0</v>
      </c>
    </row>
    <row r="36" spans="1:13" x14ac:dyDescent="0.35">
      <c r="A36" s="20"/>
      <c r="B36" s="208"/>
      <c r="C36" s="33"/>
      <c r="D36" s="21"/>
      <c r="E36" s="21"/>
      <c r="F36" s="21"/>
      <c r="G36" s="21"/>
      <c r="H36" s="21"/>
      <c r="I36" s="21"/>
      <c r="J36" s="21"/>
      <c r="K36" s="21"/>
      <c r="L36" s="78"/>
      <c r="M36" s="27">
        <f t="shared" si="0"/>
        <v>0</v>
      </c>
    </row>
    <row r="37" spans="1:13" x14ac:dyDescent="0.35">
      <c r="A37" s="20"/>
      <c r="B37" s="208"/>
      <c r="C37" s="33"/>
      <c r="D37" s="21"/>
      <c r="E37" s="21"/>
      <c r="F37" s="21"/>
      <c r="G37" s="21"/>
      <c r="H37" s="21"/>
      <c r="I37" s="21"/>
      <c r="J37" s="21"/>
      <c r="K37" s="21"/>
      <c r="L37" s="78"/>
      <c r="M37" s="27">
        <f t="shared" si="0"/>
        <v>0</v>
      </c>
    </row>
    <row r="38" spans="1:13" x14ac:dyDescent="0.35">
      <c r="A38" s="20"/>
      <c r="B38" s="208"/>
      <c r="C38" s="33"/>
      <c r="D38" s="21"/>
      <c r="E38" s="21"/>
      <c r="F38" s="21"/>
      <c r="G38" s="21"/>
      <c r="H38" s="21"/>
      <c r="I38" s="21"/>
      <c r="J38" s="21"/>
      <c r="K38" s="21"/>
      <c r="L38" s="78"/>
      <c r="M38" s="27">
        <f t="shared" si="0"/>
        <v>0</v>
      </c>
    </row>
    <row r="39" spans="1:13" x14ac:dyDescent="0.35">
      <c r="A39" s="20"/>
      <c r="B39" s="208"/>
      <c r="C39" s="33"/>
      <c r="D39" s="21"/>
      <c r="E39" s="21"/>
      <c r="F39" s="21"/>
      <c r="G39" s="21"/>
      <c r="H39" s="21"/>
      <c r="I39" s="21"/>
      <c r="J39" s="21"/>
      <c r="K39" s="21"/>
      <c r="L39" s="78"/>
      <c r="M39" s="27">
        <f t="shared" si="0"/>
        <v>0</v>
      </c>
    </row>
    <row r="40" spans="1:13" x14ac:dyDescent="0.35">
      <c r="A40" s="20"/>
      <c r="B40" s="208"/>
      <c r="C40" s="33"/>
      <c r="D40" s="21"/>
      <c r="E40" s="21"/>
      <c r="F40" s="21"/>
      <c r="G40" s="21"/>
      <c r="H40" s="21"/>
      <c r="I40" s="21"/>
      <c r="J40" s="21"/>
      <c r="K40" s="21"/>
      <c r="L40" s="78"/>
      <c r="M40" s="27">
        <f t="shared" si="0"/>
        <v>0</v>
      </c>
    </row>
    <row r="41" spans="1:13" x14ac:dyDescent="0.35">
      <c r="A41" s="20"/>
      <c r="B41" s="208"/>
      <c r="C41" s="33"/>
      <c r="D41" s="21"/>
      <c r="E41" s="21"/>
      <c r="F41" s="21"/>
      <c r="G41" s="21"/>
      <c r="H41" s="21"/>
      <c r="I41" s="21"/>
      <c r="J41" s="21"/>
      <c r="K41" s="21"/>
      <c r="L41" s="78"/>
      <c r="M41" s="27">
        <f t="shared" si="0"/>
        <v>0</v>
      </c>
    </row>
    <row r="42" spans="1:13" x14ac:dyDescent="0.35">
      <c r="A42" s="20"/>
      <c r="B42" s="208"/>
      <c r="C42" s="33"/>
      <c r="D42" s="21"/>
      <c r="E42" s="21"/>
      <c r="F42" s="21"/>
      <c r="G42" s="21"/>
      <c r="H42" s="21"/>
      <c r="I42" s="21"/>
      <c r="J42" s="21"/>
      <c r="K42" s="21"/>
      <c r="L42" s="78"/>
      <c r="M42" s="27">
        <f t="shared" si="0"/>
        <v>0</v>
      </c>
    </row>
    <row r="43" spans="1:13" x14ac:dyDescent="0.35">
      <c r="A43" s="20"/>
      <c r="B43" s="208"/>
      <c r="C43" s="33"/>
      <c r="D43" s="21"/>
      <c r="E43" s="21"/>
      <c r="F43" s="21"/>
      <c r="G43" s="21"/>
      <c r="H43" s="21"/>
      <c r="I43" s="21"/>
      <c r="J43" s="21"/>
      <c r="K43" s="21"/>
      <c r="L43" s="78"/>
      <c r="M43" s="27">
        <f t="shared" si="0"/>
        <v>0</v>
      </c>
    </row>
    <row r="44" spans="1:13" x14ac:dyDescent="0.35">
      <c r="A44" s="20"/>
      <c r="B44" s="208"/>
      <c r="C44" s="33"/>
      <c r="D44" s="21"/>
      <c r="E44" s="21"/>
      <c r="F44" s="21"/>
      <c r="G44" s="21"/>
      <c r="H44" s="21"/>
      <c r="I44" s="21"/>
      <c r="J44" s="21"/>
      <c r="K44" s="21"/>
      <c r="L44" s="78"/>
      <c r="M44" s="27">
        <f t="shared" si="0"/>
        <v>0</v>
      </c>
    </row>
    <row r="45" spans="1:13" x14ac:dyDescent="0.35">
      <c r="A45" s="20"/>
      <c r="B45" s="208"/>
      <c r="C45" s="33"/>
      <c r="D45" s="21"/>
      <c r="E45" s="21"/>
      <c r="F45" s="21"/>
      <c r="G45" s="21"/>
      <c r="H45" s="21"/>
      <c r="I45" s="21"/>
      <c r="J45" s="21"/>
      <c r="K45" s="21"/>
      <c r="L45" s="78"/>
      <c r="M45" s="27">
        <f t="shared" si="0"/>
        <v>0</v>
      </c>
    </row>
    <row r="46" spans="1:13" x14ac:dyDescent="0.35">
      <c r="A46" s="20"/>
      <c r="B46" s="208"/>
      <c r="C46" s="33"/>
      <c r="D46" s="21"/>
      <c r="E46" s="21"/>
      <c r="F46" s="21"/>
      <c r="G46" s="21"/>
      <c r="H46" s="21"/>
      <c r="I46" s="21"/>
      <c r="J46" s="21"/>
      <c r="K46" s="21"/>
      <c r="L46" s="78"/>
      <c r="M46" s="27">
        <f t="shared" si="0"/>
        <v>0</v>
      </c>
    </row>
    <row r="47" spans="1:13" x14ac:dyDescent="0.35">
      <c r="A47" s="8" t="s">
        <v>206</v>
      </c>
      <c r="B47" s="68"/>
      <c r="C47" s="68"/>
      <c r="D47" s="69">
        <f>SUM(D10:D16)</f>
        <v>0</v>
      </c>
      <c r="E47" s="69">
        <f t="shared" ref="E47:K47" si="1">SUM(E10:E16)</f>
        <v>0</v>
      </c>
      <c r="F47" s="69">
        <f t="shared" si="1"/>
        <v>0</v>
      </c>
      <c r="G47" s="69">
        <f t="shared" si="1"/>
        <v>0</v>
      </c>
      <c r="H47" s="69">
        <f t="shared" si="1"/>
        <v>0</v>
      </c>
      <c r="I47" s="69">
        <f t="shared" si="1"/>
        <v>0</v>
      </c>
      <c r="J47" s="69">
        <f t="shared" si="1"/>
        <v>0</v>
      </c>
      <c r="K47" s="69">
        <f t="shared" si="1"/>
        <v>0</v>
      </c>
      <c r="L47" s="78"/>
      <c r="M47" s="61">
        <f t="shared" si="0"/>
        <v>0</v>
      </c>
    </row>
    <row r="48" spans="1:13" ht="16" thickBot="1" x14ac:dyDescent="0.4">
      <c r="A48" s="3" t="s">
        <v>207</v>
      </c>
      <c r="B48" s="28"/>
      <c r="C48" s="28"/>
      <c r="D48" s="30">
        <f>ROUND(SUM(D8:D46),0)</f>
        <v>0</v>
      </c>
      <c r="E48" s="30">
        <f t="shared" ref="E48:K48" si="2">ROUND(SUM(E8:E46),0)</f>
        <v>0</v>
      </c>
      <c r="F48" s="30">
        <f t="shared" si="2"/>
        <v>0</v>
      </c>
      <c r="G48" s="30">
        <f t="shared" si="2"/>
        <v>0</v>
      </c>
      <c r="H48" s="30">
        <f t="shared" si="2"/>
        <v>0</v>
      </c>
      <c r="I48" s="30">
        <f t="shared" si="2"/>
        <v>0</v>
      </c>
      <c r="J48" s="30">
        <f t="shared" si="2"/>
        <v>0</v>
      </c>
      <c r="K48" s="30">
        <f t="shared" si="2"/>
        <v>0</v>
      </c>
      <c r="L48" s="79"/>
      <c r="M48" s="30">
        <f>ROUND(SUM(M8:M46),0)</f>
        <v>0</v>
      </c>
    </row>
    <row r="49" ht="16" thickTop="1" x14ac:dyDescent="0.35"/>
  </sheetData>
  <sheetProtection algorithmName="SHA-512" hashValue="N8CS3RGl2EoMBbG/nqX6ZqelzEGvybUAJME1FALgHz2zh4ZZKBAWbaD+gbX1qRDkCdX5fZxmyHh8CiqWm3/bIA==" saltValue="dNu7fM0Wce39FCyrM1tw6w==" spinCount="100000" sheet="1" objects="1" scenarios="1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BF4ED-968B-48CC-903A-5F1B3623B86E}">
  <sheetPr codeName="Sheet26">
    <tabColor rgb="FFFFFF00"/>
  </sheetPr>
  <dimension ref="A1:N49"/>
  <sheetViews>
    <sheetView workbookViewId="0">
      <pane xSplit="1" ySplit="7" topLeftCell="B8" activePane="bottomRight" state="frozen"/>
      <selection pane="topRight" activeCell="E10" sqref="E10"/>
      <selection pane="bottomLeft" activeCell="E10" sqref="E10"/>
      <selection pane="bottomRight" activeCell="B18" sqref="B18"/>
    </sheetView>
  </sheetViews>
  <sheetFormatPr defaultColWidth="8.765625" defaultRowHeight="15.5" x14ac:dyDescent="0.35"/>
  <cols>
    <col min="1" max="1" width="20.765625" style="22" customWidth="1"/>
    <col min="2" max="2" width="8.765625" style="22"/>
    <col min="3" max="3" width="13.07421875" style="22" customWidth="1"/>
    <col min="4" max="11" width="10.765625" style="22" customWidth="1"/>
    <col min="12" max="12" width="1.07421875" style="22" customWidth="1"/>
    <col min="13" max="13" width="10.765625" style="22" customWidth="1"/>
    <col min="14" max="14" width="90.69140625" style="22" customWidth="1"/>
    <col min="15" max="16384" width="8.765625" style="22"/>
  </cols>
  <sheetData>
    <row r="1" spans="1:14" x14ac:dyDescent="0.35">
      <c r="A1" s="1" t="s">
        <v>179</v>
      </c>
      <c r="B1"/>
      <c r="C1"/>
      <c r="D1"/>
      <c r="E1"/>
      <c r="F1"/>
      <c r="G1"/>
      <c r="H1"/>
      <c r="I1"/>
      <c r="J1"/>
      <c r="K1"/>
      <c r="L1"/>
      <c r="M1"/>
    </row>
    <row r="2" spans="1:14" x14ac:dyDescent="0.35">
      <c r="A2" s="1" t="s">
        <v>41</v>
      </c>
      <c r="B2" s="5"/>
      <c r="C2"/>
      <c r="D2">
        <f>Budget!D1</f>
        <v>0</v>
      </c>
      <c r="E2">
        <f>Budget!E1</f>
        <v>0</v>
      </c>
      <c r="F2">
        <f>Budget!F1</f>
        <v>0</v>
      </c>
      <c r="G2">
        <f>Budget!G1</f>
        <v>0</v>
      </c>
      <c r="H2">
        <f>Budget!H1</f>
        <v>0</v>
      </c>
      <c r="I2">
        <f>Budget!I1</f>
        <v>0</v>
      </c>
      <c r="J2">
        <f>Budget!J1</f>
        <v>0</v>
      </c>
      <c r="K2">
        <f>Budget!K1</f>
        <v>0</v>
      </c>
      <c r="L2"/>
      <c r="M2"/>
    </row>
    <row r="3" spans="1:14" x14ac:dyDescent="0.35">
      <c r="A3" s="5" t="s">
        <v>196</v>
      </c>
      <c r="B3" s="5">
        <f>Budget!B3</f>
        <v>0</v>
      </c>
      <c r="C3"/>
      <c r="D3"/>
      <c r="E3"/>
      <c r="F3"/>
      <c r="G3"/>
      <c r="H3"/>
      <c r="I3"/>
      <c r="J3"/>
      <c r="K3"/>
      <c r="L3"/>
      <c r="M3"/>
    </row>
    <row r="4" spans="1:14" ht="53.25" customHeight="1" x14ac:dyDescent="0.35">
      <c r="A4" s="5"/>
      <c r="B4" s="5"/>
      <c r="C4"/>
      <c r="D4" s="7" t="str">
        <f>IF(ISBLANK(Budget!D4),"",Budget!D4)</f>
        <v>NONE</v>
      </c>
      <c r="E4" s="7" t="str">
        <f>IF(ISBLANK(Budget!E4),"",Budget!E4)</f>
        <v>NONE</v>
      </c>
      <c r="F4" s="7" t="str">
        <f>IF(ISBLANK(Budget!F4),"",Budget!F4)</f>
        <v>NONE</v>
      </c>
      <c r="G4" s="7" t="str">
        <f>IF(ISBLANK(Budget!G4),"",Budget!G4)</f>
        <v>NONE</v>
      </c>
      <c r="H4" s="7" t="str">
        <f>IF(ISBLANK(Budget!H4),"",Budget!H4)</f>
        <v>NONE</v>
      </c>
      <c r="I4" s="7" t="str">
        <f>IF(ISBLANK(Budget!I4),"",Budget!I4)</f>
        <v>NONE</v>
      </c>
      <c r="J4" s="7" t="str">
        <f>IF(ISBLANK(Budget!J4),"",Budget!J4)</f>
        <v>NONE</v>
      </c>
      <c r="K4" s="7" t="str">
        <f>IF(ISBLANK(Budget!K4),"",Budget!K4)</f>
        <v>NONE</v>
      </c>
      <c r="L4" s="7"/>
      <c r="M4" s="23" t="s">
        <v>174</v>
      </c>
      <c r="N4" t="s">
        <v>252</v>
      </c>
    </row>
    <row r="5" spans="1:14" x14ac:dyDescent="0.35">
      <c r="A5" s="185"/>
      <c r="B5" s="183"/>
      <c r="C5" s="183" t="s">
        <v>209</v>
      </c>
      <c r="D5"/>
      <c r="E5"/>
      <c r="F5"/>
      <c r="G5"/>
      <c r="H5"/>
      <c r="I5"/>
      <c r="J5"/>
      <c r="K5"/>
      <c r="L5"/>
      <c r="M5"/>
      <c r="N5" s="185"/>
    </row>
    <row r="6" spans="1:14" x14ac:dyDescent="0.35">
      <c r="A6" s="185"/>
      <c r="B6" s="183" t="s">
        <v>197</v>
      </c>
      <c r="C6" s="183" t="s">
        <v>198</v>
      </c>
      <c r="D6"/>
      <c r="E6"/>
      <c r="F6"/>
      <c r="G6"/>
      <c r="H6"/>
      <c r="I6"/>
      <c r="J6"/>
      <c r="K6"/>
      <c r="L6"/>
      <c r="M6"/>
      <c r="N6" s="185"/>
    </row>
    <row r="7" spans="1:14" x14ac:dyDescent="0.35">
      <c r="A7" s="183" t="s">
        <v>199</v>
      </c>
      <c r="B7" s="183" t="s">
        <v>200</v>
      </c>
      <c r="C7" s="183" t="s">
        <v>201</v>
      </c>
      <c r="D7" s="1" t="s">
        <v>202</v>
      </c>
      <c r="E7" s="1" t="s">
        <v>202</v>
      </c>
      <c r="F7" s="1" t="s">
        <v>202</v>
      </c>
      <c r="G7" s="1" t="s">
        <v>202</v>
      </c>
      <c r="H7" s="1" t="s">
        <v>202</v>
      </c>
      <c r="I7" s="1" t="s">
        <v>202</v>
      </c>
      <c r="J7" s="1" t="s">
        <v>202</v>
      </c>
      <c r="K7" s="1" t="s">
        <v>202</v>
      </c>
      <c r="L7" s="1"/>
      <c r="M7" s="24"/>
      <c r="N7" s="183" t="s">
        <v>203</v>
      </c>
    </row>
    <row r="8" spans="1:14" x14ac:dyDescent="0.35">
      <c r="A8" s="2"/>
      <c r="B8" s="73"/>
      <c r="C8" s="73"/>
      <c r="D8" s="74"/>
      <c r="E8" s="74"/>
      <c r="F8" s="74"/>
      <c r="G8" s="74"/>
      <c r="H8" s="74"/>
      <c r="I8" s="74"/>
      <c r="J8" s="74"/>
      <c r="K8" s="74"/>
      <c r="L8" s="77"/>
      <c r="M8" s="24">
        <f t="shared" ref="M8:M47" si="0">SUM(D8:K8)</f>
        <v>0</v>
      </c>
    </row>
    <row r="9" spans="1:14" x14ac:dyDescent="0.35">
      <c r="A9" s="70" t="s">
        <v>204</v>
      </c>
      <c r="B9" s="71"/>
      <c r="C9" s="209"/>
      <c r="D9" s="67"/>
      <c r="E9" s="67"/>
      <c r="F9" s="67"/>
      <c r="G9" s="67"/>
      <c r="H9" s="67"/>
      <c r="I9" s="67"/>
      <c r="J9" s="67"/>
      <c r="K9" s="67"/>
      <c r="L9" s="78"/>
      <c r="M9" s="27">
        <f t="shared" si="0"/>
        <v>0</v>
      </c>
    </row>
    <row r="10" spans="1:14" x14ac:dyDescent="0.35">
      <c r="A10" s="72"/>
      <c r="B10" s="208"/>
      <c r="C10" s="210"/>
      <c r="D10" s="19"/>
      <c r="E10" s="19"/>
      <c r="F10" s="19"/>
      <c r="G10" s="19"/>
      <c r="H10" s="19"/>
      <c r="I10" s="19"/>
      <c r="J10" s="19"/>
      <c r="K10" s="19"/>
      <c r="L10" s="78"/>
      <c r="M10" s="27">
        <f t="shared" si="0"/>
        <v>0</v>
      </c>
    </row>
    <row r="11" spans="1:14" x14ac:dyDescent="0.35">
      <c r="A11" s="72"/>
      <c r="B11" s="208"/>
      <c r="C11" s="210"/>
      <c r="D11" s="19"/>
      <c r="E11" s="19"/>
      <c r="F11" s="19"/>
      <c r="G11" s="19"/>
      <c r="H11" s="19"/>
      <c r="I11" s="19"/>
      <c r="J11" s="19"/>
      <c r="K11" s="19"/>
      <c r="L11" s="78"/>
      <c r="M11" s="27">
        <f t="shared" si="0"/>
        <v>0</v>
      </c>
    </row>
    <row r="12" spans="1:14" x14ac:dyDescent="0.35">
      <c r="A12" s="72"/>
      <c r="B12" s="208"/>
      <c r="C12" s="210"/>
      <c r="D12" s="19"/>
      <c r="E12" s="19"/>
      <c r="F12" s="19"/>
      <c r="G12" s="19"/>
      <c r="H12" s="19"/>
      <c r="I12" s="19"/>
      <c r="J12" s="19"/>
      <c r="K12" s="19"/>
      <c r="L12" s="78"/>
      <c r="M12" s="27">
        <f t="shared" si="0"/>
        <v>0</v>
      </c>
    </row>
    <row r="13" spans="1:14" x14ac:dyDescent="0.35">
      <c r="A13" s="72"/>
      <c r="B13" s="208"/>
      <c r="C13" s="210"/>
      <c r="D13" s="19"/>
      <c r="E13" s="19"/>
      <c r="F13" s="19"/>
      <c r="G13" s="19"/>
      <c r="H13" s="19"/>
      <c r="I13" s="19"/>
      <c r="J13" s="19"/>
      <c r="K13" s="19"/>
      <c r="L13" s="78"/>
      <c r="M13" s="27">
        <f t="shared" si="0"/>
        <v>0</v>
      </c>
    </row>
    <row r="14" spans="1:14" x14ac:dyDescent="0.35">
      <c r="A14" s="72"/>
      <c r="B14" s="208"/>
      <c r="C14" s="210"/>
      <c r="D14" s="19"/>
      <c r="E14" s="19"/>
      <c r="F14" s="19"/>
      <c r="G14" s="19"/>
      <c r="H14" s="19"/>
      <c r="I14" s="19"/>
      <c r="J14" s="19"/>
      <c r="K14" s="19"/>
      <c r="L14" s="78"/>
      <c r="M14" s="27">
        <f t="shared" si="0"/>
        <v>0</v>
      </c>
    </row>
    <row r="15" spans="1:14" x14ac:dyDescent="0.35">
      <c r="A15" s="72"/>
      <c r="B15" s="208"/>
      <c r="C15" s="210"/>
      <c r="D15" s="19"/>
      <c r="E15" s="19"/>
      <c r="F15" s="19"/>
      <c r="G15" s="19"/>
      <c r="H15" s="19"/>
      <c r="I15" s="19"/>
      <c r="J15" s="19"/>
      <c r="K15" s="19"/>
      <c r="L15" s="78"/>
      <c r="M15" s="27">
        <f t="shared" si="0"/>
        <v>0</v>
      </c>
    </row>
    <row r="16" spans="1:14" x14ac:dyDescent="0.35">
      <c r="A16" s="72"/>
      <c r="B16" s="208"/>
      <c r="C16" s="210"/>
      <c r="D16" s="19"/>
      <c r="E16" s="19"/>
      <c r="F16" s="19"/>
      <c r="G16" s="19"/>
      <c r="H16" s="19"/>
      <c r="I16" s="19"/>
      <c r="J16" s="19"/>
      <c r="K16" s="19"/>
      <c r="L16" s="78"/>
      <c r="M16" s="27">
        <f t="shared" si="0"/>
        <v>0</v>
      </c>
    </row>
    <row r="17" spans="1:13" x14ac:dyDescent="0.35">
      <c r="A17" s="18" t="s">
        <v>205</v>
      </c>
      <c r="B17" s="207"/>
      <c r="C17" s="209"/>
      <c r="D17" s="28"/>
      <c r="E17" s="28"/>
      <c r="F17" s="28"/>
      <c r="G17" s="28"/>
      <c r="H17" s="28"/>
      <c r="I17" s="28"/>
      <c r="J17" s="28"/>
      <c r="K17" s="28"/>
      <c r="L17" s="78"/>
      <c r="M17" s="27">
        <f t="shared" si="0"/>
        <v>0</v>
      </c>
    </row>
    <row r="18" spans="1:13" x14ac:dyDescent="0.35">
      <c r="A18" s="20"/>
      <c r="B18" s="208"/>
      <c r="C18" s="210"/>
      <c r="D18" s="21"/>
      <c r="E18" s="21"/>
      <c r="F18" s="21"/>
      <c r="G18" s="21"/>
      <c r="H18" s="21"/>
      <c r="I18" s="21"/>
      <c r="J18" s="21"/>
      <c r="K18" s="21"/>
      <c r="L18" s="78"/>
      <c r="M18" s="27">
        <f t="shared" si="0"/>
        <v>0</v>
      </c>
    </row>
    <row r="19" spans="1:13" x14ac:dyDescent="0.35">
      <c r="A19" s="20"/>
      <c r="B19" s="208"/>
      <c r="C19" s="210"/>
      <c r="D19" s="21"/>
      <c r="E19" s="21"/>
      <c r="F19" s="21"/>
      <c r="G19" s="21"/>
      <c r="H19" s="21"/>
      <c r="I19" s="21"/>
      <c r="J19" s="21"/>
      <c r="K19" s="21"/>
      <c r="L19" s="21"/>
      <c r="M19" s="27">
        <f t="shared" si="0"/>
        <v>0</v>
      </c>
    </row>
    <row r="20" spans="1:13" x14ac:dyDescent="0.35">
      <c r="A20" s="20"/>
      <c r="B20" s="208"/>
      <c r="C20" s="210"/>
      <c r="D20" s="21"/>
      <c r="E20" s="21"/>
      <c r="F20" s="21"/>
      <c r="G20" s="21"/>
      <c r="H20" s="21"/>
      <c r="I20" s="21"/>
      <c r="J20" s="21"/>
      <c r="K20" s="21"/>
      <c r="L20" s="78"/>
      <c r="M20" s="27">
        <f t="shared" si="0"/>
        <v>0</v>
      </c>
    </row>
    <row r="21" spans="1:13" x14ac:dyDescent="0.35">
      <c r="A21" s="20"/>
      <c r="B21" s="208"/>
      <c r="C21" s="210"/>
      <c r="D21" s="21"/>
      <c r="E21" s="21"/>
      <c r="F21" s="21"/>
      <c r="G21" s="21"/>
      <c r="H21" s="21"/>
      <c r="I21" s="21"/>
      <c r="J21" s="21"/>
      <c r="K21" s="21"/>
      <c r="L21" s="78"/>
      <c r="M21" s="27">
        <f t="shared" si="0"/>
        <v>0</v>
      </c>
    </row>
    <row r="22" spans="1:13" x14ac:dyDescent="0.35">
      <c r="A22" s="20"/>
      <c r="B22" s="208"/>
      <c r="C22" s="210"/>
      <c r="D22" s="21"/>
      <c r="E22" s="21"/>
      <c r="F22" s="21"/>
      <c r="G22" s="21"/>
      <c r="H22" s="21"/>
      <c r="I22" s="21"/>
      <c r="J22" s="21"/>
      <c r="K22" s="21"/>
      <c r="L22" s="78"/>
      <c r="M22" s="27">
        <f t="shared" si="0"/>
        <v>0</v>
      </c>
    </row>
    <row r="23" spans="1:13" x14ac:dyDescent="0.35">
      <c r="A23" s="20"/>
      <c r="B23" s="208"/>
      <c r="C23" s="210"/>
      <c r="D23" s="21"/>
      <c r="E23" s="21"/>
      <c r="F23" s="21"/>
      <c r="G23" s="21"/>
      <c r="H23" s="21"/>
      <c r="I23" s="21"/>
      <c r="J23" s="21"/>
      <c r="K23" s="21"/>
      <c r="L23" s="78"/>
      <c r="M23" s="27">
        <f t="shared" si="0"/>
        <v>0</v>
      </c>
    </row>
    <row r="24" spans="1:13" x14ac:dyDescent="0.35">
      <c r="A24" s="20"/>
      <c r="B24" s="208"/>
      <c r="C24" s="210"/>
      <c r="D24" s="21"/>
      <c r="E24" s="21"/>
      <c r="F24" s="21"/>
      <c r="G24" s="21"/>
      <c r="H24" s="21"/>
      <c r="I24" s="21"/>
      <c r="J24" s="21"/>
      <c r="K24" s="21"/>
      <c r="L24" s="78"/>
      <c r="M24" s="27">
        <f t="shared" si="0"/>
        <v>0</v>
      </c>
    </row>
    <row r="25" spans="1:13" x14ac:dyDescent="0.35">
      <c r="A25" s="20"/>
      <c r="B25" s="208"/>
      <c r="C25" s="210"/>
      <c r="D25" s="21"/>
      <c r="E25" s="21"/>
      <c r="F25" s="21"/>
      <c r="G25" s="21"/>
      <c r="H25" s="21"/>
      <c r="I25" s="21"/>
      <c r="J25" s="21"/>
      <c r="K25" s="21"/>
      <c r="L25" s="78"/>
      <c r="M25" s="27">
        <f t="shared" si="0"/>
        <v>0</v>
      </c>
    </row>
    <row r="26" spans="1:13" x14ac:dyDescent="0.35">
      <c r="A26" s="20"/>
      <c r="B26" s="208"/>
      <c r="C26" s="210"/>
      <c r="D26" s="21"/>
      <c r="E26" s="21"/>
      <c r="F26" s="21"/>
      <c r="G26" s="21"/>
      <c r="H26" s="21"/>
      <c r="I26" s="21"/>
      <c r="J26" s="21"/>
      <c r="K26" s="21"/>
      <c r="L26" s="78"/>
      <c r="M26" s="27">
        <f t="shared" si="0"/>
        <v>0</v>
      </c>
    </row>
    <row r="27" spans="1:13" x14ac:dyDescent="0.35">
      <c r="A27" s="20"/>
      <c r="B27" s="208"/>
      <c r="C27" s="210"/>
      <c r="D27" s="21"/>
      <c r="E27" s="21"/>
      <c r="F27" s="21"/>
      <c r="G27" s="21"/>
      <c r="H27" s="21"/>
      <c r="I27" s="21"/>
      <c r="J27" s="21"/>
      <c r="K27" s="21"/>
      <c r="L27" s="78"/>
      <c r="M27" s="27">
        <f t="shared" si="0"/>
        <v>0</v>
      </c>
    </row>
    <row r="28" spans="1:13" x14ac:dyDescent="0.35">
      <c r="A28" s="20"/>
      <c r="B28" s="208"/>
      <c r="C28" s="210"/>
      <c r="D28" s="21"/>
      <c r="E28" s="21"/>
      <c r="F28" s="21"/>
      <c r="G28" s="21"/>
      <c r="H28" s="21"/>
      <c r="I28" s="21"/>
      <c r="J28" s="21"/>
      <c r="K28" s="21"/>
      <c r="L28" s="78"/>
      <c r="M28" s="27">
        <f t="shared" si="0"/>
        <v>0</v>
      </c>
    </row>
    <row r="29" spans="1:13" x14ac:dyDescent="0.35">
      <c r="A29" s="20"/>
      <c r="B29" s="208"/>
      <c r="C29" s="210"/>
      <c r="D29" s="21"/>
      <c r="E29" s="21"/>
      <c r="F29" s="21"/>
      <c r="G29" s="21"/>
      <c r="H29" s="21"/>
      <c r="I29" s="21"/>
      <c r="J29" s="21"/>
      <c r="K29" s="21"/>
      <c r="L29" s="78"/>
      <c r="M29" s="27">
        <f t="shared" si="0"/>
        <v>0</v>
      </c>
    </row>
    <row r="30" spans="1:13" x14ac:dyDescent="0.35">
      <c r="A30" s="20"/>
      <c r="B30" s="208"/>
      <c r="C30" s="210"/>
      <c r="D30" s="21"/>
      <c r="E30" s="21"/>
      <c r="F30" s="21"/>
      <c r="G30" s="21"/>
      <c r="H30" s="21"/>
      <c r="I30" s="21"/>
      <c r="J30" s="21"/>
      <c r="K30" s="21"/>
      <c r="L30" s="78"/>
      <c r="M30" s="27">
        <f t="shared" si="0"/>
        <v>0</v>
      </c>
    </row>
    <row r="31" spans="1:13" x14ac:dyDescent="0.35">
      <c r="A31" s="20"/>
      <c r="B31" s="208"/>
      <c r="C31" s="210"/>
      <c r="D31" s="21"/>
      <c r="E31" s="21"/>
      <c r="F31" s="21"/>
      <c r="G31" s="21"/>
      <c r="H31" s="21"/>
      <c r="I31" s="21"/>
      <c r="J31" s="21"/>
      <c r="K31" s="21"/>
      <c r="L31" s="78"/>
      <c r="M31" s="27">
        <f t="shared" si="0"/>
        <v>0</v>
      </c>
    </row>
    <row r="32" spans="1:13" x14ac:dyDescent="0.35">
      <c r="A32" s="20"/>
      <c r="B32" s="208"/>
      <c r="C32" s="210"/>
      <c r="D32" s="21"/>
      <c r="E32" s="21"/>
      <c r="F32" s="21"/>
      <c r="G32" s="21"/>
      <c r="H32" s="21"/>
      <c r="I32" s="21"/>
      <c r="J32" s="21"/>
      <c r="K32" s="21"/>
      <c r="L32" s="78"/>
      <c r="M32" s="27">
        <f t="shared" si="0"/>
        <v>0</v>
      </c>
    </row>
    <row r="33" spans="1:13" x14ac:dyDescent="0.35">
      <c r="A33" s="20"/>
      <c r="B33" s="208"/>
      <c r="C33" s="210"/>
      <c r="D33" s="21"/>
      <c r="E33" s="21"/>
      <c r="F33" s="21"/>
      <c r="G33" s="21"/>
      <c r="H33" s="21"/>
      <c r="I33" s="21"/>
      <c r="J33" s="21"/>
      <c r="K33" s="21"/>
      <c r="L33" s="78"/>
      <c r="M33" s="27">
        <f t="shared" si="0"/>
        <v>0</v>
      </c>
    </row>
    <row r="34" spans="1:13" x14ac:dyDescent="0.35">
      <c r="A34" s="20"/>
      <c r="B34" s="208"/>
      <c r="C34" s="210"/>
      <c r="D34" s="21"/>
      <c r="E34" s="21"/>
      <c r="F34" s="21"/>
      <c r="G34" s="21"/>
      <c r="H34" s="21"/>
      <c r="I34" s="21"/>
      <c r="J34" s="21"/>
      <c r="K34" s="21"/>
      <c r="L34" s="78"/>
      <c r="M34" s="27">
        <f t="shared" si="0"/>
        <v>0</v>
      </c>
    </row>
    <row r="35" spans="1:13" x14ac:dyDescent="0.35">
      <c r="A35" s="20"/>
      <c r="B35" s="208"/>
      <c r="C35" s="210"/>
      <c r="D35" s="21"/>
      <c r="E35" s="21"/>
      <c r="F35" s="21"/>
      <c r="G35" s="21"/>
      <c r="H35" s="21"/>
      <c r="I35" s="21"/>
      <c r="J35" s="21"/>
      <c r="K35" s="21"/>
      <c r="L35" s="78"/>
      <c r="M35" s="27">
        <f t="shared" si="0"/>
        <v>0</v>
      </c>
    </row>
    <row r="36" spans="1:13" x14ac:dyDescent="0.35">
      <c r="A36" s="20"/>
      <c r="B36" s="208"/>
      <c r="C36" s="210"/>
      <c r="D36" s="21"/>
      <c r="E36" s="21"/>
      <c r="F36" s="21"/>
      <c r="G36" s="21"/>
      <c r="H36" s="21"/>
      <c r="I36" s="21"/>
      <c r="J36" s="21"/>
      <c r="K36" s="21"/>
      <c r="L36" s="78"/>
      <c r="M36" s="27">
        <f t="shared" si="0"/>
        <v>0</v>
      </c>
    </row>
    <row r="37" spans="1:13" x14ac:dyDescent="0.35">
      <c r="A37" s="20"/>
      <c r="B37" s="208"/>
      <c r="C37" s="210"/>
      <c r="D37" s="21"/>
      <c r="E37" s="21"/>
      <c r="F37" s="21"/>
      <c r="G37" s="21"/>
      <c r="H37" s="21"/>
      <c r="I37" s="21"/>
      <c r="J37" s="21"/>
      <c r="K37" s="21"/>
      <c r="L37" s="78"/>
      <c r="M37" s="27">
        <f t="shared" si="0"/>
        <v>0</v>
      </c>
    </row>
    <row r="38" spans="1:13" x14ac:dyDescent="0.35">
      <c r="A38" s="20"/>
      <c r="B38" s="208"/>
      <c r="C38" s="210"/>
      <c r="D38" s="21"/>
      <c r="E38" s="21"/>
      <c r="F38" s="21"/>
      <c r="G38" s="21"/>
      <c r="H38" s="21"/>
      <c r="I38" s="21"/>
      <c r="J38" s="21"/>
      <c r="K38" s="21"/>
      <c r="L38" s="78"/>
      <c r="M38" s="27">
        <f t="shared" si="0"/>
        <v>0</v>
      </c>
    </row>
    <row r="39" spans="1:13" x14ac:dyDescent="0.35">
      <c r="A39" s="20"/>
      <c r="B39" s="208"/>
      <c r="C39" s="210"/>
      <c r="D39" s="21"/>
      <c r="E39" s="21"/>
      <c r="F39" s="21"/>
      <c r="G39" s="21"/>
      <c r="H39" s="21"/>
      <c r="I39" s="21"/>
      <c r="J39" s="21"/>
      <c r="K39" s="21"/>
      <c r="L39" s="78"/>
      <c r="M39" s="27">
        <f t="shared" si="0"/>
        <v>0</v>
      </c>
    </row>
    <row r="40" spans="1:13" x14ac:dyDescent="0.35">
      <c r="A40" s="20"/>
      <c r="B40" s="208"/>
      <c r="C40" s="210"/>
      <c r="D40" s="21"/>
      <c r="E40" s="21"/>
      <c r="F40" s="21"/>
      <c r="G40" s="21"/>
      <c r="H40" s="21"/>
      <c r="I40" s="21"/>
      <c r="J40" s="21"/>
      <c r="K40" s="21"/>
      <c r="L40" s="78"/>
      <c r="M40" s="27">
        <f t="shared" si="0"/>
        <v>0</v>
      </c>
    </row>
    <row r="41" spans="1:13" x14ac:dyDescent="0.35">
      <c r="A41" s="20"/>
      <c r="B41" s="208"/>
      <c r="C41" s="210"/>
      <c r="D41" s="21"/>
      <c r="E41" s="21"/>
      <c r="F41" s="21"/>
      <c r="G41" s="21"/>
      <c r="H41" s="21"/>
      <c r="I41" s="21"/>
      <c r="J41" s="21"/>
      <c r="K41" s="21"/>
      <c r="L41" s="78"/>
      <c r="M41" s="27">
        <f t="shared" si="0"/>
        <v>0</v>
      </c>
    </row>
    <row r="42" spans="1:13" x14ac:dyDescent="0.35">
      <c r="A42" s="20"/>
      <c r="B42" s="208"/>
      <c r="C42" s="210"/>
      <c r="D42" s="21"/>
      <c r="E42" s="21"/>
      <c r="F42" s="21"/>
      <c r="G42" s="21"/>
      <c r="H42" s="21"/>
      <c r="I42" s="21"/>
      <c r="J42" s="21"/>
      <c r="K42" s="21"/>
      <c r="L42" s="78"/>
      <c r="M42" s="27">
        <f t="shared" si="0"/>
        <v>0</v>
      </c>
    </row>
    <row r="43" spans="1:13" x14ac:dyDescent="0.35">
      <c r="A43" s="20"/>
      <c r="B43" s="208"/>
      <c r="C43" s="210"/>
      <c r="D43" s="21"/>
      <c r="E43" s="21"/>
      <c r="F43" s="21"/>
      <c r="G43" s="21"/>
      <c r="H43" s="21"/>
      <c r="I43" s="21"/>
      <c r="J43" s="21"/>
      <c r="K43" s="21"/>
      <c r="L43" s="78"/>
      <c r="M43" s="27">
        <f t="shared" si="0"/>
        <v>0</v>
      </c>
    </row>
    <row r="44" spans="1:13" x14ac:dyDescent="0.35">
      <c r="A44" s="20"/>
      <c r="B44" s="208"/>
      <c r="C44" s="210"/>
      <c r="D44" s="21"/>
      <c r="E44" s="21"/>
      <c r="F44" s="21"/>
      <c r="G44" s="21"/>
      <c r="H44" s="21"/>
      <c r="I44" s="21"/>
      <c r="J44" s="21"/>
      <c r="K44" s="21"/>
      <c r="L44" s="78"/>
      <c r="M44" s="27">
        <f t="shared" si="0"/>
        <v>0</v>
      </c>
    </row>
    <row r="45" spans="1:13" x14ac:dyDescent="0.35">
      <c r="A45" s="20"/>
      <c r="B45" s="208"/>
      <c r="C45" s="210"/>
      <c r="D45" s="21"/>
      <c r="E45" s="21"/>
      <c r="F45" s="21"/>
      <c r="G45" s="21"/>
      <c r="H45" s="21"/>
      <c r="I45" s="21"/>
      <c r="J45" s="21"/>
      <c r="K45" s="21"/>
      <c r="L45" s="78"/>
      <c r="M45" s="27">
        <f t="shared" si="0"/>
        <v>0</v>
      </c>
    </row>
    <row r="46" spans="1:13" x14ac:dyDescent="0.35">
      <c r="A46" s="20"/>
      <c r="B46" s="208"/>
      <c r="C46" s="210"/>
      <c r="D46" s="21"/>
      <c r="E46" s="21"/>
      <c r="F46" s="21"/>
      <c r="G46" s="21"/>
      <c r="H46" s="21"/>
      <c r="I46" s="21"/>
      <c r="J46" s="21"/>
      <c r="K46" s="21"/>
      <c r="L46" s="78"/>
      <c r="M46" s="27">
        <f t="shared" si="0"/>
        <v>0</v>
      </c>
    </row>
    <row r="47" spans="1:13" x14ac:dyDescent="0.35">
      <c r="A47" s="8" t="s">
        <v>206</v>
      </c>
      <c r="B47" s="68"/>
      <c r="C47" s="68"/>
      <c r="D47" s="69">
        <f>SUM(D10:D16)</f>
        <v>0</v>
      </c>
      <c r="E47" s="69">
        <f t="shared" ref="E47:K47" si="1">SUM(E10:E16)</f>
        <v>0</v>
      </c>
      <c r="F47" s="69">
        <f t="shared" si="1"/>
        <v>0</v>
      </c>
      <c r="G47" s="69">
        <f t="shared" si="1"/>
        <v>0</v>
      </c>
      <c r="H47" s="69">
        <f t="shared" si="1"/>
        <v>0</v>
      </c>
      <c r="I47" s="69">
        <f t="shared" si="1"/>
        <v>0</v>
      </c>
      <c r="J47" s="69">
        <f t="shared" si="1"/>
        <v>0</v>
      </c>
      <c r="K47" s="69">
        <f t="shared" si="1"/>
        <v>0</v>
      </c>
      <c r="L47" s="78"/>
      <c r="M47" s="61">
        <f t="shared" si="0"/>
        <v>0</v>
      </c>
    </row>
    <row r="48" spans="1:13" ht="16" thickBot="1" x14ac:dyDescent="0.4">
      <c r="A48" s="3" t="s">
        <v>207</v>
      </c>
      <c r="B48" s="28"/>
      <c r="C48" s="28"/>
      <c r="D48" s="30">
        <f>ROUND(SUM(D8:D46),0)</f>
        <v>0</v>
      </c>
      <c r="E48" s="30">
        <f t="shared" ref="E48:K48" si="2">ROUND(SUM(E8:E46),0)</f>
        <v>0</v>
      </c>
      <c r="F48" s="30">
        <f t="shared" si="2"/>
        <v>0</v>
      </c>
      <c r="G48" s="30">
        <f t="shared" si="2"/>
        <v>0</v>
      </c>
      <c r="H48" s="30">
        <f t="shared" si="2"/>
        <v>0</v>
      </c>
      <c r="I48" s="30">
        <f t="shared" si="2"/>
        <v>0</v>
      </c>
      <c r="J48" s="30">
        <f t="shared" si="2"/>
        <v>0</v>
      </c>
      <c r="K48" s="30">
        <f t="shared" si="2"/>
        <v>0</v>
      </c>
      <c r="L48" s="79"/>
      <c r="M48" s="30">
        <f>ROUND(SUM(M8:M46),0)</f>
        <v>0</v>
      </c>
    </row>
    <row r="49" ht="16" thickTop="1" x14ac:dyDescent="0.35"/>
  </sheetData>
  <sheetProtection algorithmName="SHA-512" hashValue="CbdiAU1aXwNx5AgWc7c5ZqPNnWmsyu7zYN2YBBHuOoQ1oy9zUY1dPFR0L4YBfujcH/QyNZgRbdXNcnPXKiWj2A==" saltValue="8kK7Jyd1/tVstCukPiWyc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8D2E8-9EB7-4C73-990A-A7DF38FF92CB}">
  <sheetPr codeName="Sheet3">
    <pageSetUpPr fitToPage="1"/>
  </sheetPr>
  <dimension ref="A4:O43"/>
  <sheetViews>
    <sheetView showGridLines="0" zoomScaleNormal="100" zoomScalePageLayoutView="90" workbookViewId="0">
      <selection activeCell="L9" sqref="L9"/>
    </sheetView>
  </sheetViews>
  <sheetFormatPr defaultColWidth="9.23046875" defaultRowHeight="19.5" x14ac:dyDescent="0.6"/>
  <cols>
    <col min="1" max="18" width="9.69140625" style="139" customWidth="1"/>
    <col min="19" max="16384" width="9.23046875" style="139"/>
  </cols>
  <sheetData>
    <row r="4" spans="1:15" ht="51.75" customHeight="1" x14ac:dyDescent="0.75">
      <c r="A4" s="233" t="s">
        <v>16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</row>
    <row r="5" spans="1:15" ht="35.5" customHeight="1" x14ac:dyDescent="0.75">
      <c r="F5" s="143"/>
      <c r="G5" s="143"/>
      <c r="H5" s="143"/>
    </row>
    <row r="6" spans="1:15" ht="28.5" customHeight="1" x14ac:dyDescent="0.65">
      <c r="A6" s="234" t="s">
        <v>30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4"/>
      <c r="N6" s="234"/>
      <c r="O6" s="234"/>
    </row>
    <row r="7" spans="1:15" ht="34.5" customHeight="1" x14ac:dyDescent="0.6">
      <c r="A7" s="235" t="s">
        <v>31</v>
      </c>
      <c r="B7" s="235"/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N7" s="235"/>
      <c r="O7" s="235"/>
    </row>
    <row r="8" spans="1:15" ht="18" customHeight="1" x14ac:dyDescent="0.65">
      <c r="A8" s="234" t="s">
        <v>32</v>
      </c>
      <c r="B8" s="234"/>
      <c r="C8" s="234"/>
      <c r="D8" s="234"/>
      <c r="E8" s="234"/>
      <c r="F8" s="234"/>
      <c r="G8" s="234"/>
      <c r="H8" s="234"/>
      <c r="I8" s="234"/>
      <c r="J8" s="234"/>
      <c r="K8" s="234"/>
      <c r="L8" s="234"/>
      <c r="M8" s="234"/>
      <c r="N8" s="234"/>
      <c r="O8" s="234"/>
    </row>
    <row r="9" spans="1:15" ht="18.649999999999999" customHeight="1" x14ac:dyDescent="0.65">
      <c r="F9" s="140"/>
      <c r="G9" s="140"/>
      <c r="H9" s="140"/>
    </row>
    <row r="10" spans="1:15" ht="18.649999999999999" customHeight="1" x14ac:dyDescent="0.65">
      <c r="F10" s="140"/>
      <c r="G10" s="234" t="s">
        <v>274</v>
      </c>
      <c r="H10" s="234"/>
      <c r="I10" s="234"/>
    </row>
    <row r="11" spans="1:15" x14ac:dyDescent="0.6">
      <c r="A11" s="236">
        <f>COVER!B3</f>
        <v>0</v>
      </c>
      <c r="B11" s="236"/>
      <c r="C11" s="236"/>
      <c r="D11" s="236"/>
      <c r="E11" s="236"/>
      <c r="F11" s="236"/>
      <c r="G11" s="236"/>
      <c r="H11" s="236"/>
      <c r="I11" s="236"/>
      <c r="J11" s="236"/>
      <c r="K11" s="236"/>
      <c r="L11" s="236"/>
      <c r="M11" s="236"/>
      <c r="N11" s="236"/>
      <c r="O11" s="236"/>
    </row>
    <row r="12" spans="1:15" x14ac:dyDescent="0.6">
      <c r="A12" s="236">
        <f>COVER!B4</f>
        <v>0</v>
      </c>
      <c r="B12" s="236"/>
      <c r="C12" s="236"/>
      <c r="D12" s="236"/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</row>
    <row r="13" spans="1:15" x14ac:dyDescent="0.6">
      <c r="A13" s="236">
        <f>COVER!B5</f>
        <v>0</v>
      </c>
      <c r="B13" s="236"/>
      <c r="C13" s="236"/>
      <c r="D13" s="236"/>
      <c r="E13" s="236"/>
      <c r="F13" s="236"/>
      <c r="G13" s="236"/>
      <c r="H13" s="236"/>
      <c r="I13" s="236"/>
      <c r="J13" s="236"/>
      <c r="K13" s="236"/>
      <c r="L13" s="236"/>
      <c r="M13" s="236"/>
      <c r="N13" s="236"/>
      <c r="O13" s="236"/>
    </row>
    <row r="14" spans="1:15" x14ac:dyDescent="0.6">
      <c r="A14" s="236">
        <f>COVER!B6</f>
        <v>0</v>
      </c>
      <c r="B14" s="236"/>
      <c r="C14" s="236"/>
      <c r="D14" s="236"/>
      <c r="E14" s="236"/>
      <c r="F14" s="236"/>
      <c r="G14" s="236"/>
      <c r="H14" s="236"/>
      <c r="I14" s="236"/>
      <c r="J14" s="236"/>
      <c r="K14" s="236"/>
      <c r="L14" s="236"/>
      <c r="M14" s="236"/>
      <c r="N14" s="236"/>
      <c r="O14" s="236"/>
    </row>
    <row r="15" spans="1:15" x14ac:dyDescent="0.6">
      <c r="G15" s="200" t="s">
        <v>34</v>
      </c>
      <c r="H15" s="139">
        <f>COVER!B7</f>
        <v>0</v>
      </c>
    </row>
    <row r="16" spans="1:15" x14ac:dyDescent="0.6">
      <c r="G16" s="200" t="s">
        <v>277</v>
      </c>
      <c r="H16" s="139">
        <f>COVER!B8</f>
        <v>0</v>
      </c>
    </row>
    <row r="18" spans="3:13" x14ac:dyDescent="0.6">
      <c r="F18" s="238" t="s">
        <v>35</v>
      </c>
      <c r="G18" s="238"/>
      <c r="H18" s="141"/>
      <c r="I18" s="142" t="s">
        <v>36</v>
      </c>
    </row>
    <row r="19" spans="3:13" x14ac:dyDescent="0.6">
      <c r="F19" s="238" t="s">
        <v>37</v>
      </c>
      <c r="G19" s="238"/>
      <c r="H19" s="141"/>
      <c r="I19" s="142" t="s">
        <v>36</v>
      </c>
    </row>
    <row r="20" spans="3:13" x14ac:dyDescent="0.6">
      <c r="F20" s="238" t="s">
        <v>38</v>
      </c>
      <c r="G20" s="238"/>
      <c r="H20" s="141"/>
      <c r="I20" s="142" t="s">
        <v>36</v>
      </c>
    </row>
    <row r="21" spans="3:13" x14ac:dyDescent="0.6">
      <c r="F21" s="238" t="s">
        <v>39</v>
      </c>
      <c r="G21" s="238"/>
      <c r="H21" s="141"/>
      <c r="I21" s="142" t="s">
        <v>40</v>
      </c>
    </row>
    <row r="22" spans="3:13" x14ac:dyDescent="0.6">
      <c r="F22" s="238"/>
      <c r="G22" s="238"/>
      <c r="H22" s="141"/>
      <c r="I22" s="142"/>
    </row>
    <row r="24" spans="3:13" ht="19.5" customHeight="1" x14ac:dyDescent="0.6">
      <c r="C24" s="237" t="s">
        <v>276</v>
      </c>
      <c r="D24" s="237"/>
      <c r="E24" s="237"/>
      <c r="F24" s="237"/>
      <c r="G24" s="237"/>
      <c r="H24" s="237"/>
      <c r="I24" s="237"/>
      <c r="J24" s="237"/>
      <c r="K24" s="237"/>
      <c r="L24" s="237"/>
      <c r="M24" s="237"/>
    </row>
    <row r="25" spans="3:13" x14ac:dyDescent="0.6">
      <c r="C25" s="237"/>
      <c r="D25" s="237"/>
      <c r="E25" s="237"/>
      <c r="F25" s="237"/>
      <c r="G25" s="237"/>
      <c r="H25" s="237"/>
      <c r="I25" s="237"/>
      <c r="J25" s="237"/>
      <c r="K25" s="237"/>
      <c r="L25" s="237"/>
      <c r="M25" s="237"/>
    </row>
    <row r="26" spans="3:13" x14ac:dyDescent="0.6">
      <c r="C26" s="237"/>
      <c r="D26" s="237"/>
      <c r="E26" s="237"/>
      <c r="F26" s="237"/>
      <c r="G26" s="237"/>
      <c r="H26" s="237"/>
      <c r="I26" s="237"/>
      <c r="J26" s="237"/>
      <c r="K26" s="237"/>
      <c r="L26" s="237"/>
      <c r="M26" s="237"/>
    </row>
    <row r="28" spans="3:13" x14ac:dyDescent="0.6">
      <c r="C28" s="239" t="s">
        <v>275</v>
      </c>
      <c r="D28" s="239"/>
      <c r="E28" s="239"/>
      <c r="F28" s="239"/>
      <c r="G28" s="239"/>
      <c r="H28" s="239"/>
      <c r="I28" s="239"/>
      <c r="J28" s="239"/>
      <c r="K28" s="239"/>
      <c r="L28" s="239"/>
      <c r="M28" s="239"/>
    </row>
    <row r="29" spans="3:13" x14ac:dyDescent="0.6">
      <c r="C29" s="239"/>
      <c r="D29" s="239"/>
      <c r="E29" s="239"/>
      <c r="F29" s="239"/>
      <c r="G29" s="239"/>
      <c r="H29" s="239"/>
      <c r="I29" s="239"/>
      <c r="J29" s="239"/>
      <c r="K29" s="239"/>
      <c r="L29" s="239"/>
      <c r="M29" s="239"/>
    </row>
    <row r="31" spans="3:13" ht="19.5" customHeight="1" x14ac:dyDescent="0.6">
      <c r="C31" s="237" t="s">
        <v>42</v>
      </c>
      <c r="D31" s="237"/>
      <c r="E31" s="237"/>
      <c r="F31" s="237"/>
      <c r="G31" s="237"/>
      <c r="H31" s="237"/>
      <c r="I31" s="237"/>
      <c r="J31" s="237"/>
      <c r="K31" s="237"/>
      <c r="L31" s="237"/>
      <c r="M31" s="237"/>
    </row>
    <row r="32" spans="3:13" x14ac:dyDescent="0.6">
      <c r="C32" s="237"/>
      <c r="D32" s="237"/>
      <c r="E32" s="237"/>
      <c r="F32" s="237"/>
      <c r="G32" s="237"/>
      <c r="H32" s="237"/>
      <c r="I32" s="237"/>
      <c r="J32" s="237"/>
      <c r="K32" s="237"/>
      <c r="L32" s="237"/>
      <c r="M32" s="237"/>
    </row>
    <row r="33" spans="3:13" x14ac:dyDescent="0.6">
      <c r="C33" s="237"/>
      <c r="D33" s="237"/>
      <c r="E33" s="237"/>
      <c r="F33" s="237"/>
      <c r="G33" s="237"/>
      <c r="H33" s="237"/>
      <c r="I33" s="237"/>
      <c r="J33" s="237"/>
      <c r="K33" s="237"/>
      <c r="L33" s="237"/>
      <c r="M33" s="237"/>
    </row>
    <row r="34" spans="3:13" x14ac:dyDescent="0.6">
      <c r="C34" s="237"/>
      <c r="D34" s="237"/>
      <c r="E34" s="237"/>
      <c r="F34" s="237"/>
      <c r="G34" s="237"/>
      <c r="H34" s="237"/>
      <c r="I34" s="237"/>
      <c r="J34" s="237"/>
      <c r="K34" s="237"/>
      <c r="L34" s="237"/>
      <c r="M34" s="237"/>
    </row>
    <row r="35" spans="3:13" x14ac:dyDescent="0.6">
      <c r="C35" s="237"/>
      <c r="D35" s="237"/>
      <c r="E35" s="237"/>
      <c r="F35" s="237"/>
      <c r="G35" s="237"/>
      <c r="H35" s="237"/>
      <c r="I35" s="237"/>
      <c r="J35" s="237"/>
      <c r="K35" s="237"/>
      <c r="L35" s="237"/>
      <c r="M35" s="237"/>
    </row>
    <row r="37" spans="3:13" x14ac:dyDescent="0.6">
      <c r="C37" s="139">
        <f>COVER!B8</f>
        <v>0</v>
      </c>
      <c r="G37" s="139" t="s">
        <v>43</v>
      </c>
    </row>
    <row r="38" spans="3:13" x14ac:dyDescent="0.6">
      <c r="C38" s="139">
        <f>COVER!B3</f>
        <v>0</v>
      </c>
    </row>
    <row r="42" spans="3:13" x14ac:dyDescent="0.6">
      <c r="C42" s="139" t="s">
        <v>44</v>
      </c>
      <c r="G42" s="139" t="s">
        <v>43</v>
      </c>
    </row>
    <row r="43" spans="3:13" x14ac:dyDescent="0.6">
      <c r="C43" s="139" t="s">
        <v>45</v>
      </c>
    </row>
  </sheetData>
  <mergeCells count="17">
    <mergeCell ref="C31:M35"/>
    <mergeCell ref="C28:M29"/>
    <mergeCell ref="F19:G19"/>
    <mergeCell ref="F20:G20"/>
    <mergeCell ref="F21:G21"/>
    <mergeCell ref="F22:G22"/>
    <mergeCell ref="A11:O11"/>
    <mergeCell ref="A12:O12"/>
    <mergeCell ref="A13:O13"/>
    <mergeCell ref="A14:O14"/>
    <mergeCell ref="C24:M26"/>
    <mergeCell ref="F18:G18"/>
    <mergeCell ref="A4:O4"/>
    <mergeCell ref="A6:O6"/>
    <mergeCell ref="A7:O7"/>
    <mergeCell ref="A8:O8"/>
    <mergeCell ref="G10:I10"/>
  </mergeCells>
  <printOptions horizontalCentered="1" verticalCentered="1"/>
  <pageMargins left="0.25" right="0.25" top="0.75" bottom="0.75" header="0.3" footer="0.3"/>
  <pageSetup scale="6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73BCC-9F7D-49ED-ADF5-3B377234E0B6}">
  <sheetPr codeName="Sheet27">
    <tabColor rgb="FFFFFF00"/>
  </sheetPr>
  <dimension ref="A1:N49"/>
  <sheetViews>
    <sheetView workbookViewId="0">
      <pane xSplit="1" ySplit="7" topLeftCell="B8" activePane="bottomRight" state="frozen"/>
      <selection pane="topRight" activeCell="E10" sqref="E10"/>
      <selection pane="bottomLeft" activeCell="E10" sqref="E10"/>
      <selection pane="bottomRight" activeCell="E22" sqref="E22"/>
    </sheetView>
  </sheetViews>
  <sheetFormatPr defaultColWidth="8.765625" defaultRowHeight="15.5" x14ac:dyDescent="0.35"/>
  <cols>
    <col min="1" max="1" width="32.84375" style="22" customWidth="1"/>
    <col min="2" max="2" width="11.84375" style="22" customWidth="1"/>
    <col min="3" max="3" width="11.3046875" style="22" customWidth="1"/>
    <col min="4" max="11" width="10.765625" style="22" customWidth="1"/>
    <col min="12" max="12" width="1.07421875" style="22" customWidth="1"/>
    <col min="13" max="13" width="10.765625" style="22" customWidth="1"/>
    <col min="14" max="14" width="90.69140625" style="22" customWidth="1"/>
    <col min="15" max="16384" width="8.765625" style="22"/>
  </cols>
  <sheetData>
    <row r="1" spans="1:14" x14ac:dyDescent="0.35">
      <c r="A1" s="1" t="s">
        <v>180</v>
      </c>
      <c r="B1" s="244" t="s">
        <v>278</v>
      </c>
      <c r="C1" s="244"/>
      <c r="D1" s="244"/>
      <c r="E1"/>
      <c r="F1"/>
      <c r="G1"/>
      <c r="H1"/>
      <c r="I1"/>
      <c r="J1"/>
      <c r="K1"/>
      <c r="L1"/>
      <c r="M1"/>
    </row>
    <row r="2" spans="1:14" x14ac:dyDescent="0.35">
      <c r="A2" s="1" t="s">
        <v>41</v>
      </c>
      <c r="B2" s="5"/>
      <c r="C2"/>
      <c r="D2">
        <f>Budget!D1</f>
        <v>0</v>
      </c>
      <c r="E2">
        <f>Budget!E1</f>
        <v>0</v>
      </c>
      <c r="F2">
        <f>Budget!F1</f>
        <v>0</v>
      </c>
      <c r="G2">
        <f>Budget!G1</f>
        <v>0</v>
      </c>
      <c r="H2">
        <f>Budget!H1</f>
        <v>0</v>
      </c>
      <c r="I2">
        <f>Budget!I1</f>
        <v>0</v>
      </c>
      <c r="J2">
        <f>Budget!J1</f>
        <v>0</v>
      </c>
      <c r="K2">
        <f>Budget!K1</f>
        <v>0</v>
      </c>
      <c r="L2"/>
      <c r="M2"/>
    </row>
    <row r="3" spans="1:14" x14ac:dyDescent="0.35">
      <c r="A3" s="5" t="s">
        <v>196</v>
      </c>
      <c r="B3" s="5">
        <f>Budget!B3</f>
        <v>0</v>
      </c>
      <c r="C3"/>
      <c r="D3"/>
      <c r="E3"/>
      <c r="F3"/>
      <c r="G3"/>
      <c r="H3"/>
      <c r="I3"/>
      <c r="J3"/>
      <c r="K3"/>
      <c r="L3"/>
      <c r="M3"/>
    </row>
    <row r="4" spans="1:14" ht="53.25" customHeight="1" x14ac:dyDescent="0.35">
      <c r="A4" s="5"/>
      <c r="B4" s="5"/>
      <c r="C4"/>
      <c r="D4" s="7" t="str">
        <f>IF(ISBLANK(Budget!D4),"",Budget!D4)</f>
        <v>NONE</v>
      </c>
      <c r="E4" s="7" t="str">
        <f>IF(ISBLANK(Budget!E4),"",Budget!E4)</f>
        <v>NONE</v>
      </c>
      <c r="F4" s="7" t="str">
        <f>IF(ISBLANK(Budget!F4),"",Budget!F4)</f>
        <v>NONE</v>
      </c>
      <c r="G4" s="7" t="str">
        <f>IF(ISBLANK(Budget!G4),"",Budget!G4)</f>
        <v>NONE</v>
      </c>
      <c r="H4" s="7" t="str">
        <f>IF(ISBLANK(Budget!H4),"",Budget!H4)</f>
        <v>NONE</v>
      </c>
      <c r="I4" s="7" t="str">
        <f>IF(ISBLANK(Budget!I4),"",Budget!I4)</f>
        <v>NONE</v>
      </c>
      <c r="J4" s="7" t="str">
        <f>IF(ISBLANK(Budget!J4),"",Budget!J4)</f>
        <v>NONE</v>
      </c>
      <c r="K4" s="7" t="str">
        <f>IF(ISBLANK(Budget!K4),"",Budget!K4)</f>
        <v>NONE</v>
      </c>
      <c r="L4" s="7"/>
      <c r="M4" s="23" t="s">
        <v>174</v>
      </c>
      <c r="N4" t="s">
        <v>252</v>
      </c>
    </row>
    <row r="5" spans="1:14" x14ac:dyDescent="0.35">
      <c r="A5" s="185"/>
      <c r="B5" s="185"/>
      <c r="C5" s="185"/>
      <c r="D5"/>
      <c r="E5"/>
      <c r="F5"/>
      <c r="G5"/>
      <c r="H5"/>
      <c r="I5"/>
      <c r="J5"/>
      <c r="K5"/>
      <c r="L5"/>
      <c r="M5"/>
      <c r="N5" s="185"/>
    </row>
    <row r="6" spans="1:14" x14ac:dyDescent="0.35">
      <c r="A6" s="186" t="s">
        <v>227</v>
      </c>
      <c r="B6" s="186" t="s">
        <v>228</v>
      </c>
      <c r="C6" s="186" t="s">
        <v>229</v>
      </c>
      <c r="D6"/>
      <c r="E6"/>
      <c r="F6"/>
      <c r="G6"/>
      <c r="H6"/>
      <c r="I6"/>
      <c r="J6"/>
      <c r="K6"/>
      <c r="L6"/>
      <c r="M6"/>
      <c r="N6" s="185"/>
    </row>
    <row r="7" spans="1:14" x14ac:dyDescent="0.35">
      <c r="A7" s="186"/>
      <c r="B7" s="186" t="s">
        <v>230</v>
      </c>
      <c r="C7" s="186" t="s">
        <v>231</v>
      </c>
      <c r="D7" s="1" t="s">
        <v>202</v>
      </c>
      <c r="E7" s="1" t="s">
        <v>202</v>
      </c>
      <c r="F7" s="1" t="s">
        <v>202</v>
      </c>
      <c r="G7" s="1" t="s">
        <v>202</v>
      </c>
      <c r="H7" s="1" t="s">
        <v>202</v>
      </c>
      <c r="I7" s="1" t="s">
        <v>202</v>
      </c>
      <c r="J7" s="1" t="s">
        <v>202</v>
      </c>
      <c r="K7" s="1" t="s">
        <v>202</v>
      </c>
      <c r="L7" s="1"/>
      <c r="M7" s="24"/>
      <c r="N7" s="183" t="s">
        <v>203</v>
      </c>
    </row>
    <row r="8" spans="1:14" x14ac:dyDescent="0.35">
      <c r="A8" s="2"/>
      <c r="B8" s="73"/>
      <c r="C8" s="73"/>
      <c r="D8" s="74"/>
      <c r="E8" s="74"/>
      <c r="F8" s="74"/>
      <c r="G8" s="74"/>
      <c r="H8" s="74"/>
      <c r="I8" s="74"/>
      <c r="J8" s="74"/>
      <c r="K8" s="74"/>
      <c r="L8" s="77"/>
      <c r="M8" s="24">
        <f t="shared" ref="M8:M47" si="0">SUM(D8:K8)</f>
        <v>0</v>
      </c>
    </row>
    <row r="9" spans="1:14" x14ac:dyDescent="0.35">
      <c r="A9" s="70" t="s">
        <v>204</v>
      </c>
      <c r="B9" s="207"/>
      <c r="C9" s="71"/>
      <c r="D9" s="67"/>
      <c r="E9" s="67"/>
      <c r="F9" s="67"/>
      <c r="G9" s="67"/>
      <c r="H9" s="67"/>
      <c r="I9" s="67"/>
      <c r="J9" s="67"/>
      <c r="K9" s="67"/>
      <c r="L9" s="78"/>
      <c r="M9" s="27">
        <f t="shared" si="0"/>
        <v>0</v>
      </c>
    </row>
    <row r="10" spans="1:14" x14ac:dyDescent="0.35">
      <c r="A10" s="72"/>
      <c r="B10" s="208"/>
      <c r="C10" s="33"/>
      <c r="D10" s="19"/>
      <c r="E10" s="19"/>
      <c r="F10" s="19"/>
      <c r="G10" s="19"/>
      <c r="H10" s="19"/>
      <c r="I10" s="19"/>
      <c r="J10" s="19"/>
      <c r="K10" s="19"/>
      <c r="L10" s="78"/>
      <c r="M10" s="27">
        <f t="shared" si="0"/>
        <v>0</v>
      </c>
    </row>
    <row r="11" spans="1:14" x14ac:dyDescent="0.35">
      <c r="A11" s="72"/>
      <c r="B11" s="208"/>
      <c r="C11" s="33"/>
      <c r="D11" s="19"/>
      <c r="E11" s="19"/>
      <c r="F11" s="19"/>
      <c r="G11" s="19"/>
      <c r="H11" s="19"/>
      <c r="I11" s="19"/>
      <c r="J11" s="19"/>
      <c r="K11" s="19"/>
      <c r="L11" s="78"/>
      <c r="M11" s="27">
        <f t="shared" si="0"/>
        <v>0</v>
      </c>
    </row>
    <row r="12" spans="1:14" x14ac:dyDescent="0.35">
      <c r="A12" s="72"/>
      <c r="B12" s="208"/>
      <c r="C12" s="33"/>
      <c r="D12" s="19"/>
      <c r="E12" s="19"/>
      <c r="F12" s="19"/>
      <c r="G12" s="19"/>
      <c r="H12" s="19"/>
      <c r="I12" s="19"/>
      <c r="J12" s="19"/>
      <c r="K12" s="19"/>
      <c r="L12" s="78"/>
      <c r="M12" s="27">
        <f t="shared" si="0"/>
        <v>0</v>
      </c>
    </row>
    <row r="13" spans="1:14" x14ac:dyDescent="0.35">
      <c r="A13" s="72"/>
      <c r="B13" s="208"/>
      <c r="C13" s="33"/>
      <c r="D13" s="19"/>
      <c r="E13" s="19"/>
      <c r="F13" s="19"/>
      <c r="G13" s="19"/>
      <c r="H13" s="19"/>
      <c r="I13" s="19"/>
      <c r="J13" s="19"/>
      <c r="K13" s="19"/>
      <c r="L13" s="78"/>
      <c r="M13" s="27">
        <f t="shared" si="0"/>
        <v>0</v>
      </c>
    </row>
    <row r="14" spans="1:14" x14ac:dyDescent="0.35">
      <c r="A14" s="72"/>
      <c r="B14" s="208"/>
      <c r="C14" s="33"/>
      <c r="D14" s="19"/>
      <c r="E14" s="19"/>
      <c r="F14" s="19"/>
      <c r="G14" s="19"/>
      <c r="H14" s="19"/>
      <c r="I14" s="19"/>
      <c r="J14" s="19"/>
      <c r="K14" s="19"/>
      <c r="L14" s="78"/>
      <c r="M14" s="27">
        <f t="shared" si="0"/>
        <v>0</v>
      </c>
    </row>
    <row r="15" spans="1:14" x14ac:dyDescent="0.35">
      <c r="A15" s="72"/>
      <c r="B15" s="208"/>
      <c r="C15" s="33"/>
      <c r="D15" s="19"/>
      <c r="E15" s="19"/>
      <c r="F15" s="19"/>
      <c r="G15" s="19"/>
      <c r="H15" s="19"/>
      <c r="I15" s="19"/>
      <c r="J15" s="19"/>
      <c r="K15" s="19"/>
      <c r="L15" s="78"/>
      <c r="M15" s="27">
        <f t="shared" si="0"/>
        <v>0</v>
      </c>
    </row>
    <row r="16" spans="1:14" x14ac:dyDescent="0.35">
      <c r="A16" s="72"/>
      <c r="B16" s="208"/>
      <c r="C16" s="33"/>
      <c r="D16" s="19"/>
      <c r="E16" s="19"/>
      <c r="F16" s="19"/>
      <c r="G16" s="19"/>
      <c r="H16" s="19"/>
      <c r="I16" s="19"/>
      <c r="J16" s="19"/>
      <c r="K16" s="19"/>
      <c r="L16" s="78"/>
      <c r="M16" s="27">
        <f t="shared" si="0"/>
        <v>0</v>
      </c>
    </row>
    <row r="17" spans="1:13" x14ac:dyDescent="0.35">
      <c r="A17" s="18" t="s">
        <v>205</v>
      </c>
      <c r="B17" s="207"/>
      <c r="C17" s="71"/>
      <c r="D17" s="28"/>
      <c r="E17" s="28"/>
      <c r="F17" s="28"/>
      <c r="G17" s="28"/>
      <c r="H17" s="28"/>
      <c r="I17" s="28"/>
      <c r="J17" s="28"/>
      <c r="K17" s="28"/>
      <c r="L17" s="78"/>
      <c r="M17" s="27">
        <f t="shared" si="0"/>
        <v>0</v>
      </c>
    </row>
    <row r="18" spans="1:13" x14ac:dyDescent="0.35">
      <c r="A18" s="135"/>
      <c r="B18" s="208"/>
      <c r="C18" s="33"/>
      <c r="D18" s="21"/>
      <c r="E18" s="21"/>
      <c r="F18" s="21"/>
      <c r="G18" s="21"/>
      <c r="H18" s="21"/>
      <c r="I18" s="21"/>
      <c r="J18" s="21"/>
      <c r="K18" s="21"/>
      <c r="L18" s="78"/>
      <c r="M18" s="27">
        <f t="shared" si="0"/>
        <v>0</v>
      </c>
    </row>
    <row r="19" spans="1:13" x14ac:dyDescent="0.35">
      <c r="A19" s="20"/>
      <c r="B19" s="208"/>
      <c r="C19" s="33"/>
      <c r="D19" s="21"/>
      <c r="E19" s="21"/>
      <c r="F19" s="21"/>
      <c r="G19" s="21"/>
      <c r="H19" s="21"/>
      <c r="I19" s="21"/>
      <c r="J19" s="21"/>
      <c r="K19" s="21"/>
      <c r="L19" s="21"/>
      <c r="M19" s="27">
        <f t="shared" si="0"/>
        <v>0</v>
      </c>
    </row>
    <row r="20" spans="1:13" x14ac:dyDescent="0.35">
      <c r="A20" s="20"/>
      <c r="B20" s="208"/>
      <c r="C20" s="33"/>
      <c r="D20" s="21"/>
      <c r="E20" s="21"/>
      <c r="F20" s="21"/>
      <c r="G20" s="21"/>
      <c r="H20" s="21"/>
      <c r="I20" s="21"/>
      <c r="J20" s="21"/>
      <c r="K20" s="21"/>
      <c r="L20" s="78"/>
      <c r="M20" s="27">
        <f t="shared" si="0"/>
        <v>0</v>
      </c>
    </row>
    <row r="21" spans="1:13" x14ac:dyDescent="0.35">
      <c r="A21" s="20"/>
      <c r="B21" s="208"/>
      <c r="C21" s="33"/>
      <c r="D21" s="21"/>
      <c r="E21" s="21"/>
      <c r="F21" s="21"/>
      <c r="G21" s="21"/>
      <c r="H21" s="21"/>
      <c r="I21" s="21"/>
      <c r="J21" s="21"/>
      <c r="K21" s="21"/>
      <c r="L21" s="78"/>
      <c r="M21" s="27">
        <f t="shared" si="0"/>
        <v>0</v>
      </c>
    </row>
    <row r="22" spans="1:13" x14ac:dyDescent="0.35">
      <c r="A22" s="20"/>
      <c r="B22" s="208"/>
      <c r="C22" s="33"/>
      <c r="D22" s="21"/>
      <c r="E22" s="21"/>
      <c r="F22" s="21"/>
      <c r="G22" s="21"/>
      <c r="H22" s="21"/>
      <c r="I22" s="21"/>
      <c r="J22" s="21"/>
      <c r="K22" s="21"/>
      <c r="L22" s="78"/>
      <c r="M22" s="27">
        <f t="shared" si="0"/>
        <v>0</v>
      </c>
    </row>
    <row r="23" spans="1:13" x14ac:dyDescent="0.35">
      <c r="A23" s="20"/>
      <c r="B23" s="208"/>
      <c r="C23" s="33"/>
      <c r="D23" s="21"/>
      <c r="E23" s="21"/>
      <c r="F23" s="21"/>
      <c r="G23" s="21"/>
      <c r="H23" s="21"/>
      <c r="I23" s="21"/>
      <c r="J23" s="21"/>
      <c r="K23" s="21"/>
      <c r="L23" s="78"/>
      <c r="M23" s="27">
        <f t="shared" si="0"/>
        <v>0</v>
      </c>
    </row>
    <row r="24" spans="1:13" x14ac:dyDescent="0.35">
      <c r="A24" s="20"/>
      <c r="B24" s="208"/>
      <c r="C24" s="33"/>
      <c r="D24" s="21"/>
      <c r="E24" s="21"/>
      <c r="F24" s="21"/>
      <c r="G24" s="21"/>
      <c r="H24" s="21"/>
      <c r="I24" s="21"/>
      <c r="J24" s="21"/>
      <c r="K24" s="21"/>
      <c r="L24" s="78"/>
      <c r="M24" s="27">
        <f t="shared" si="0"/>
        <v>0</v>
      </c>
    </row>
    <row r="25" spans="1:13" x14ac:dyDescent="0.35">
      <c r="A25" s="20"/>
      <c r="B25" s="208"/>
      <c r="C25" s="33"/>
      <c r="D25" s="21"/>
      <c r="E25" s="21"/>
      <c r="F25" s="21"/>
      <c r="G25" s="21"/>
      <c r="H25" s="21"/>
      <c r="I25" s="21"/>
      <c r="J25" s="21"/>
      <c r="K25" s="21"/>
      <c r="L25" s="78"/>
      <c r="M25" s="27">
        <f t="shared" si="0"/>
        <v>0</v>
      </c>
    </row>
    <row r="26" spans="1:13" x14ac:dyDescent="0.35">
      <c r="A26" s="20"/>
      <c r="B26" s="208"/>
      <c r="C26" s="33"/>
      <c r="D26" s="21"/>
      <c r="E26" s="21"/>
      <c r="F26" s="21"/>
      <c r="G26" s="21"/>
      <c r="H26" s="21"/>
      <c r="I26" s="21"/>
      <c r="J26" s="21"/>
      <c r="K26" s="21"/>
      <c r="L26" s="78"/>
      <c r="M26" s="27">
        <f t="shared" si="0"/>
        <v>0</v>
      </c>
    </row>
    <row r="27" spans="1:13" x14ac:dyDescent="0.35">
      <c r="A27" s="20"/>
      <c r="B27" s="208"/>
      <c r="C27" s="33"/>
      <c r="D27" s="21"/>
      <c r="E27" s="21"/>
      <c r="F27" s="21"/>
      <c r="G27" s="21"/>
      <c r="H27" s="21"/>
      <c r="I27" s="21"/>
      <c r="J27" s="21"/>
      <c r="K27" s="21"/>
      <c r="L27" s="78"/>
      <c r="M27" s="27">
        <f t="shared" si="0"/>
        <v>0</v>
      </c>
    </row>
    <row r="28" spans="1:13" x14ac:dyDescent="0.35">
      <c r="A28" s="20"/>
      <c r="B28" s="208"/>
      <c r="C28" s="33"/>
      <c r="D28" s="21"/>
      <c r="E28" s="21"/>
      <c r="F28" s="21"/>
      <c r="G28" s="21"/>
      <c r="H28" s="21"/>
      <c r="I28" s="21"/>
      <c r="J28" s="21"/>
      <c r="K28" s="21"/>
      <c r="L28" s="78"/>
      <c r="M28" s="27">
        <f t="shared" si="0"/>
        <v>0</v>
      </c>
    </row>
    <row r="29" spans="1:13" x14ac:dyDescent="0.35">
      <c r="A29" s="20"/>
      <c r="B29" s="208"/>
      <c r="C29" s="33"/>
      <c r="D29" s="21"/>
      <c r="E29" s="21"/>
      <c r="F29" s="21"/>
      <c r="G29" s="21"/>
      <c r="H29" s="21"/>
      <c r="I29" s="21"/>
      <c r="J29" s="21"/>
      <c r="K29" s="21"/>
      <c r="L29" s="78"/>
      <c r="M29" s="27">
        <f t="shared" si="0"/>
        <v>0</v>
      </c>
    </row>
    <row r="30" spans="1:13" x14ac:dyDescent="0.35">
      <c r="A30" s="20"/>
      <c r="B30" s="208"/>
      <c r="C30" s="33"/>
      <c r="D30" s="21"/>
      <c r="E30" s="21"/>
      <c r="F30" s="21"/>
      <c r="G30" s="21"/>
      <c r="H30" s="21"/>
      <c r="I30" s="21"/>
      <c r="J30" s="21"/>
      <c r="K30" s="21"/>
      <c r="L30" s="78"/>
      <c r="M30" s="27">
        <f t="shared" si="0"/>
        <v>0</v>
      </c>
    </row>
    <row r="31" spans="1:13" x14ac:dyDescent="0.35">
      <c r="A31" s="20"/>
      <c r="B31" s="208"/>
      <c r="C31" s="33"/>
      <c r="D31" s="21"/>
      <c r="E31" s="21"/>
      <c r="F31" s="21"/>
      <c r="G31" s="21"/>
      <c r="H31" s="21"/>
      <c r="I31" s="21"/>
      <c r="J31" s="21"/>
      <c r="K31" s="21"/>
      <c r="L31" s="78"/>
      <c r="M31" s="27">
        <f t="shared" si="0"/>
        <v>0</v>
      </c>
    </row>
    <row r="32" spans="1:13" x14ac:dyDescent="0.35">
      <c r="A32" s="20"/>
      <c r="B32" s="208"/>
      <c r="C32" s="33"/>
      <c r="D32" s="21"/>
      <c r="E32" s="21"/>
      <c r="F32" s="21"/>
      <c r="G32" s="21"/>
      <c r="H32" s="21"/>
      <c r="I32" s="21"/>
      <c r="J32" s="21"/>
      <c r="K32" s="21"/>
      <c r="L32" s="78"/>
      <c r="M32" s="27">
        <f t="shared" si="0"/>
        <v>0</v>
      </c>
    </row>
    <row r="33" spans="1:13" x14ac:dyDescent="0.35">
      <c r="A33" s="20"/>
      <c r="B33" s="208"/>
      <c r="C33" s="33"/>
      <c r="D33" s="21"/>
      <c r="E33" s="21"/>
      <c r="F33" s="21"/>
      <c r="G33" s="21"/>
      <c r="H33" s="21"/>
      <c r="I33" s="21"/>
      <c r="J33" s="21"/>
      <c r="K33" s="21"/>
      <c r="L33" s="78"/>
      <c r="M33" s="27">
        <f t="shared" si="0"/>
        <v>0</v>
      </c>
    </row>
    <row r="34" spans="1:13" x14ac:dyDescent="0.35">
      <c r="A34" s="20"/>
      <c r="B34" s="208"/>
      <c r="C34" s="33"/>
      <c r="D34" s="21"/>
      <c r="E34" s="21"/>
      <c r="F34" s="21"/>
      <c r="G34" s="21"/>
      <c r="H34" s="21"/>
      <c r="I34" s="21"/>
      <c r="J34" s="21"/>
      <c r="K34" s="21"/>
      <c r="L34" s="78"/>
      <c r="M34" s="27">
        <f t="shared" si="0"/>
        <v>0</v>
      </c>
    </row>
    <row r="35" spans="1:13" x14ac:dyDescent="0.35">
      <c r="A35" s="20"/>
      <c r="B35" s="208"/>
      <c r="C35" s="33"/>
      <c r="D35" s="21"/>
      <c r="E35" s="21"/>
      <c r="F35" s="21"/>
      <c r="G35" s="21"/>
      <c r="H35" s="21"/>
      <c r="I35" s="21"/>
      <c r="J35" s="21"/>
      <c r="K35" s="21"/>
      <c r="L35" s="78"/>
      <c r="M35" s="27">
        <f t="shared" si="0"/>
        <v>0</v>
      </c>
    </row>
    <row r="36" spans="1:13" x14ac:dyDescent="0.35">
      <c r="A36" s="20"/>
      <c r="B36" s="208"/>
      <c r="C36" s="33"/>
      <c r="D36" s="21"/>
      <c r="E36" s="21"/>
      <c r="F36" s="21"/>
      <c r="G36" s="21"/>
      <c r="H36" s="21"/>
      <c r="I36" s="21"/>
      <c r="J36" s="21"/>
      <c r="K36" s="21"/>
      <c r="L36" s="78"/>
      <c r="M36" s="27">
        <f t="shared" si="0"/>
        <v>0</v>
      </c>
    </row>
    <row r="37" spans="1:13" x14ac:dyDescent="0.35">
      <c r="A37" s="20"/>
      <c r="B37" s="208"/>
      <c r="C37" s="33"/>
      <c r="D37" s="21"/>
      <c r="E37" s="21"/>
      <c r="F37" s="21"/>
      <c r="G37" s="21"/>
      <c r="H37" s="21"/>
      <c r="I37" s="21"/>
      <c r="J37" s="21"/>
      <c r="K37" s="21"/>
      <c r="L37" s="78"/>
      <c r="M37" s="27">
        <f t="shared" si="0"/>
        <v>0</v>
      </c>
    </row>
    <row r="38" spans="1:13" x14ac:dyDescent="0.35">
      <c r="A38" s="20"/>
      <c r="B38" s="208"/>
      <c r="C38" s="33"/>
      <c r="D38" s="21"/>
      <c r="E38" s="21"/>
      <c r="F38" s="21"/>
      <c r="G38" s="21"/>
      <c r="H38" s="21"/>
      <c r="I38" s="21"/>
      <c r="J38" s="21"/>
      <c r="K38" s="21"/>
      <c r="L38" s="78"/>
      <c r="M38" s="27">
        <f t="shared" si="0"/>
        <v>0</v>
      </c>
    </row>
    <row r="39" spans="1:13" x14ac:dyDescent="0.35">
      <c r="A39" s="20"/>
      <c r="B39" s="208"/>
      <c r="C39" s="33"/>
      <c r="D39" s="21"/>
      <c r="E39" s="21"/>
      <c r="F39" s="21"/>
      <c r="G39" s="21"/>
      <c r="H39" s="21"/>
      <c r="I39" s="21"/>
      <c r="J39" s="21"/>
      <c r="K39" s="21"/>
      <c r="L39" s="78"/>
      <c r="M39" s="27">
        <f t="shared" si="0"/>
        <v>0</v>
      </c>
    </row>
    <row r="40" spans="1:13" x14ac:dyDescent="0.35">
      <c r="A40" s="20"/>
      <c r="B40" s="208"/>
      <c r="C40" s="33"/>
      <c r="D40" s="21"/>
      <c r="E40" s="21"/>
      <c r="F40" s="21"/>
      <c r="G40" s="21"/>
      <c r="H40" s="21"/>
      <c r="I40" s="21"/>
      <c r="J40" s="21"/>
      <c r="K40" s="21"/>
      <c r="L40" s="78"/>
      <c r="M40" s="27">
        <f t="shared" si="0"/>
        <v>0</v>
      </c>
    </row>
    <row r="41" spans="1:13" x14ac:dyDescent="0.35">
      <c r="A41" s="20"/>
      <c r="B41" s="208"/>
      <c r="C41" s="33"/>
      <c r="D41" s="21"/>
      <c r="E41" s="21"/>
      <c r="F41" s="21"/>
      <c r="G41" s="21"/>
      <c r="H41" s="21"/>
      <c r="I41" s="21"/>
      <c r="J41" s="21"/>
      <c r="K41" s="21"/>
      <c r="L41" s="78"/>
      <c r="M41" s="27">
        <f t="shared" si="0"/>
        <v>0</v>
      </c>
    </row>
    <row r="42" spans="1:13" x14ac:dyDescent="0.35">
      <c r="A42" s="20"/>
      <c r="B42" s="208"/>
      <c r="C42" s="33"/>
      <c r="D42" s="21"/>
      <c r="E42" s="21"/>
      <c r="F42" s="21"/>
      <c r="G42" s="21"/>
      <c r="H42" s="21"/>
      <c r="I42" s="21"/>
      <c r="J42" s="21"/>
      <c r="K42" s="21"/>
      <c r="L42" s="78"/>
      <c r="M42" s="27">
        <f t="shared" si="0"/>
        <v>0</v>
      </c>
    </row>
    <row r="43" spans="1:13" x14ac:dyDescent="0.35">
      <c r="A43" s="20"/>
      <c r="B43" s="208"/>
      <c r="C43" s="33"/>
      <c r="D43" s="21"/>
      <c r="E43" s="21"/>
      <c r="F43" s="21"/>
      <c r="G43" s="21"/>
      <c r="H43" s="21"/>
      <c r="I43" s="21"/>
      <c r="J43" s="21"/>
      <c r="K43" s="21"/>
      <c r="L43" s="78"/>
      <c r="M43" s="27">
        <f t="shared" si="0"/>
        <v>0</v>
      </c>
    </row>
    <row r="44" spans="1:13" x14ac:dyDescent="0.35">
      <c r="A44" s="20"/>
      <c r="B44" s="208"/>
      <c r="C44" s="33"/>
      <c r="D44" s="21"/>
      <c r="E44" s="21"/>
      <c r="F44" s="21"/>
      <c r="G44" s="21"/>
      <c r="H44" s="21"/>
      <c r="I44" s="21"/>
      <c r="J44" s="21"/>
      <c r="K44" s="21"/>
      <c r="L44" s="78"/>
      <c r="M44" s="27">
        <f t="shared" si="0"/>
        <v>0</v>
      </c>
    </row>
    <row r="45" spans="1:13" x14ac:dyDescent="0.35">
      <c r="A45" s="20"/>
      <c r="B45" s="208"/>
      <c r="C45" s="33"/>
      <c r="D45" s="21"/>
      <c r="E45" s="21"/>
      <c r="F45" s="21"/>
      <c r="G45" s="21"/>
      <c r="H45" s="21"/>
      <c r="I45" s="21"/>
      <c r="J45" s="21"/>
      <c r="K45" s="21"/>
      <c r="L45" s="78"/>
      <c r="M45" s="27">
        <f t="shared" si="0"/>
        <v>0</v>
      </c>
    </row>
    <row r="46" spans="1:13" x14ac:dyDescent="0.35">
      <c r="A46" s="20"/>
      <c r="B46" s="208"/>
      <c r="C46" s="33"/>
      <c r="D46" s="21"/>
      <c r="E46" s="21"/>
      <c r="F46" s="21"/>
      <c r="G46" s="21"/>
      <c r="H46" s="21"/>
      <c r="I46" s="21"/>
      <c r="J46" s="21"/>
      <c r="K46" s="21"/>
      <c r="L46" s="78"/>
      <c r="M46" s="27">
        <f t="shared" si="0"/>
        <v>0</v>
      </c>
    </row>
    <row r="47" spans="1:13" x14ac:dyDescent="0.35">
      <c r="A47" s="8" t="s">
        <v>206</v>
      </c>
      <c r="B47" s="68"/>
      <c r="C47" s="68"/>
      <c r="D47" s="69">
        <f>SUM(D10:D16)</f>
        <v>0</v>
      </c>
      <c r="E47" s="69">
        <f t="shared" ref="E47:K47" si="1">SUM(E10:E16)</f>
        <v>0</v>
      </c>
      <c r="F47" s="69">
        <f t="shared" si="1"/>
        <v>0</v>
      </c>
      <c r="G47" s="69">
        <f t="shared" si="1"/>
        <v>0</v>
      </c>
      <c r="H47" s="69">
        <f t="shared" si="1"/>
        <v>0</v>
      </c>
      <c r="I47" s="69">
        <f t="shared" si="1"/>
        <v>0</v>
      </c>
      <c r="J47" s="69">
        <f t="shared" si="1"/>
        <v>0</v>
      </c>
      <c r="K47" s="69">
        <f t="shared" si="1"/>
        <v>0</v>
      </c>
      <c r="L47" s="78"/>
      <c r="M47" s="61">
        <f t="shared" si="0"/>
        <v>0</v>
      </c>
    </row>
    <row r="48" spans="1:13" ht="16" thickBot="1" x14ac:dyDescent="0.4">
      <c r="A48" s="3" t="s">
        <v>232</v>
      </c>
      <c r="B48" s="28">
        <f>SUM(B9:B47)</f>
        <v>0</v>
      </c>
      <c r="C48" s="28"/>
      <c r="D48" s="30">
        <f>ROUND(SUM(D8:D46),0)</f>
        <v>0</v>
      </c>
      <c r="E48" s="30">
        <f t="shared" ref="E48:K48" si="2">ROUND(SUM(E8:E46),0)</f>
        <v>0</v>
      </c>
      <c r="F48" s="30">
        <f t="shared" si="2"/>
        <v>0</v>
      </c>
      <c r="G48" s="30">
        <f t="shared" si="2"/>
        <v>0</v>
      </c>
      <c r="H48" s="30">
        <f t="shared" si="2"/>
        <v>0</v>
      </c>
      <c r="I48" s="30">
        <f t="shared" si="2"/>
        <v>0</v>
      </c>
      <c r="J48" s="30">
        <f t="shared" si="2"/>
        <v>0</v>
      </c>
      <c r="K48" s="30">
        <f t="shared" si="2"/>
        <v>0</v>
      </c>
      <c r="L48" s="79"/>
      <c r="M48" s="30">
        <f>ROUND(SUM(M8:M46),0)</f>
        <v>0</v>
      </c>
    </row>
    <row r="49" ht="16" thickTop="1" x14ac:dyDescent="0.35"/>
  </sheetData>
  <sheetProtection algorithmName="SHA-512" hashValue="68DzKmFIjja3ybGaBnApRGs3JoWKgtkR9zb8F5h4M3e2cukzlPX2/XZ34Ec+t4ASfPVBwicMCZ1V9nQaUxq5Xg==" saltValue="qZCHgAs7bhJRnDQYgeN4uA==" spinCount="100000" sheet="1" objects="1" scenarios="1"/>
  <mergeCells count="1">
    <mergeCell ref="B1:D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BC81C-D936-419D-A994-B1CDA1CBB492}">
  <sheetPr codeName="Sheet28">
    <tabColor rgb="FFFFFF00"/>
  </sheetPr>
  <dimension ref="A1:N49"/>
  <sheetViews>
    <sheetView zoomScaleNormal="100" workbookViewId="0">
      <pane xSplit="1" ySplit="7" topLeftCell="B8" activePane="bottomRight" state="frozen"/>
      <selection pane="topRight" activeCell="E10" sqref="E10"/>
      <selection pane="bottomLeft" activeCell="E10" sqref="E10"/>
      <selection pane="bottomRight" activeCell="C21" sqref="C21"/>
    </sheetView>
  </sheetViews>
  <sheetFormatPr defaultColWidth="8.765625" defaultRowHeight="15.5" x14ac:dyDescent="0.35"/>
  <cols>
    <col min="1" max="1" width="20.765625" style="22" customWidth="1"/>
    <col min="2" max="2" width="10" style="22" bestFit="1" customWidth="1"/>
    <col min="3" max="3" width="13.07421875" style="22" customWidth="1"/>
    <col min="4" max="11" width="10.765625" style="22" customWidth="1"/>
    <col min="12" max="12" width="1.07421875" style="22" customWidth="1"/>
    <col min="13" max="13" width="10.765625" style="22" customWidth="1"/>
    <col min="14" max="14" width="90.69140625" style="22" customWidth="1"/>
    <col min="15" max="16384" width="8.765625" style="22"/>
  </cols>
  <sheetData>
    <row r="1" spans="1:14" x14ac:dyDescent="0.35">
      <c r="A1" s="1" t="s">
        <v>181</v>
      </c>
      <c r="B1"/>
      <c r="C1"/>
      <c r="D1"/>
      <c r="E1"/>
      <c r="F1"/>
      <c r="G1"/>
      <c r="H1"/>
      <c r="I1"/>
      <c r="J1"/>
      <c r="K1"/>
    </row>
    <row r="2" spans="1:14" x14ac:dyDescent="0.35">
      <c r="A2" s="1" t="s">
        <v>41</v>
      </c>
      <c r="B2" s="5"/>
      <c r="C2"/>
      <c r="D2">
        <f>Budget!D1</f>
        <v>0</v>
      </c>
      <c r="E2">
        <f>Budget!E1</f>
        <v>0</v>
      </c>
      <c r="F2">
        <f>Budget!F1</f>
        <v>0</v>
      </c>
      <c r="G2">
        <f>Budget!G1</f>
        <v>0</v>
      </c>
      <c r="H2">
        <f>Budget!H1</f>
        <v>0</v>
      </c>
      <c r="I2">
        <f>Budget!I1</f>
        <v>0</v>
      </c>
      <c r="J2">
        <f>Budget!J1</f>
        <v>0</v>
      </c>
      <c r="K2">
        <f>Budget!K1</f>
        <v>0</v>
      </c>
    </row>
    <row r="3" spans="1:14" x14ac:dyDescent="0.35">
      <c r="A3" s="5" t="s">
        <v>196</v>
      </c>
      <c r="B3" s="5">
        <f>Budget!B3</f>
        <v>0</v>
      </c>
      <c r="C3"/>
      <c r="D3"/>
      <c r="E3"/>
      <c r="F3"/>
      <c r="G3"/>
      <c r="H3"/>
      <c r="I3"/>
      <c r="J3"/>
      <c r="K3"/>
    </row>
    <row r="4" spans="1:14" ht="53.25" customHeight="1" x14ac:dyDescent="0.35">
      <c r="A4" s="5"/>
      <c r="B4" s="5"/>
      <c r="C4"/>
      <c r="D4" s="7" t="str">
        <f>IF(ISBLANK(Budget!D4),"",Budget!D4)</f>
        <v>NONE</v>
      </c>
      <c r="E4" s="7" t="str">
        <f>IF(ISBLANK(Budget!E4),"",Budget!E4)</f>
        <v>NONE</v>
      </c>
      <c r="F4" s="7" t="str">
        <f>IF(ISBLANK(Budget!F4),"",Budget!F4)</f>
        <v>NONE</v>
      </c>
      <c r="G4" s="7" t="str">
        <f>IF(ISBLANK(Budget!G4),"",Budget!G4)</f>
        <v>NONE</v>
      </c>
      <c r="H4" s="7" t="str">
        <f>IF(ISBLANK(Budget!H4),"",Budget!H4)</f>
        <v>NONE</v>
      </c>
      <c r="I4" s="7" t="str">
        <f>IF(ISBLANK(Budget!I4),"",Budget!I4)</f>
        <v>NONE</v>
      </c>
      <c r="J4" s="7" t="str">
        <f>IF(ISBLANK(Budget!J4),"",Budget!J4)</f>
        <v>NONE</v>
      </c>
      <c r="K4" s="7" t="str">
        <f>IF(ISBLANK(Budget!K4),"",Budget!K4)</f>
        <v>NONE</v>
      </c>
      <c r="L4" s="32"/>
      <c r="M4" s="75" t="s">
        <v>174</v>
      </c>
      <c r="N4" t="s">
        <v>252</v>
      </c>
    </row>
    <row r="5" spans="1:14" x14ac:dyDescent="0.35">
      <c r="A5" s="183"/>
      <c r="B5" s="183"/>
      <c r="C5" s="183" t="s">
        <v>209</v>
      </c>
      <c r="D5"/>
      <c r="E5"/>
      <c r="F5"/>
      <c r="G5"/>
      <c r="H5"/>
      <c r="I5"/>
      <c r="J5"/>
      <c r="K5"/>
      <c r="N5" s="185"/>
    </row>
    <row r="6" spans="1:14" x14ac:dyDescent="0.35">
      <c r="A6" s="183"/>
      <c r="B6" s="183" t="s">
        <v>197</v>
      </c>
      <c r="C6" s="183" t="s">
        <v>198</v>
      </c>
      <c r="D6"/>
      <c r="E6"/>
      <c r="F6"/>
      <c r="G6"/>
      <c r="H6"/>
      <c r="I6"/>
      <c r="J6"/>
      <c r="K6"/>
      <c r="N6" s="185"/>
    </row>
    <row r="7" spans="1:14" x14ac:dyDescent="0.35">
      <c r="A7" s="183" t="s">
        <v>199</v>
      </c>
      <c r="B7" s="183" t="s">
        <v>200</v>
      </c>
      <c r="C7" s="183" t="s">
        <v>201</v>
      </c>
      <c r="D7" s="1" t="s">
        <v>202</v>
      </c>
      <c r="E7" s="1" t="s">
        <v>202</v>
      </c>
      <c r="F7" s="1" t="s">
        <v>202</v>
      </c>
      <c r="G7" s="1" t="s">
        <v>202</v>
      </c>
      <c r="H7" s="1" t="s">
        <v>202</v>
      </c>
      <c r="I7" s="1" t="s">
        <v>202</v>
      </c>
      <c r="J7" s="1" t="s">
        <v>202</v>
      </c>
      <c r="K7" s="1" t="s">
        <v>202</v>
      </c>
      <c r="L7" s="65"/>
      <c r="M7" s="76"/>
      <c r="N7" s="183" t="s">
        <v>203</v>
      </c>
    </row>
    <row r="8" spans="1:14" x14ac:dyDescent="0.35">
      <c r="A8" s="2"/>
      <c r="B8" s="187"/>
      <c r="C8" s="188"/>
      <c r="D8" s="74"/>
      <c r="E8" s="74"/>
      <c r="F8" s="74"/>
      <c r="G8" s="74"/>
      <c r="H8" s="74"/>
      <c r="I8" s="74"/>
      <c r="J8" s="74"/>
      <c r="K8" s="74"/>
      <c r="L8" s="77"/>
      <c r="M8" s="24">
        <f t="shared" ref="M8:M47" si="0">SUM(D8:K8)</f>
        <v>0</v>
      </c>
    </row>
    <row r="9" spans="1:14" x14ac:dyDescent="0.35">
      <c r="A9" s="70" t="s">
        <v>204</v>
      </c>
      <c r="B9" s="207"/>
      <c r="C9" s="209"/>
      <c r="D9" s="67"/>
      <c r="E9" s="67"/>
      <c r="F9" s="67"/>
      <c r="G9" s="67"/>
      <c r="H9" s="67"/>
      <c r="I9" s="67"/>
      <c r="J9" s="67"/>
      <c r="K9" s="67"/>
      <c r="L9" s="78"/>
      <c r="M9" s="27">
        <f t="shared" si="0"/>
        <v>0</v>
      </c>
      <c r="N9" s="199"/>
    </row>
    <row r="10" spans="1:14" x14ac:dyDescent="0.35">
      <c r="A10" s="72"/>
      <c r="B10" s="208"/>
      <c r="C10" s="210"/>
      <c r="D10" s="19"/>
      <c r="E10" s="19"/>
      <c r="F10" s="19"/>
      <c r="G10" s="19"/>
      <c r="H10" s="19"/>
      <c r="I10" s="19"/>
      <c r="J10" s="19"/>
      <c r="K10" s="19"/>
      <c r="L10" s="78"/>
      <c r="M10" s="27">
        <f t="shared" si="0"/>
        <v>0</v>
      </c>
    </row>
    <row r="11" spans="1:14" x14ac:dyDescent="0.35">
      <c r="A11" s="72"/>
      <c r="B11" s="208"/>
      <c r="C11" s="210"/>
      <c r="D11" s="19"/>
      <c r="E11" s="19"/>
      <c r="F11" s="19"/>
      <c r="G11" s="19"/>
      <c r="H11" s="19"/>
      <c r="I11" s="19"/>
      <c r="J11" s="19"/>
      <c r="K11" s="19"/>
      <c r="L11" s="78"/>
      <c r="M11" s="27">
        <f t="shared" si="0"/>
        <v>0</v>
      </c>
    </row>
    <row r="12" spans="1:14" x14ac:dyDescent="0.35">
      <c r="A12" s="72"/>
      <c r="B12" s="208"/>
      <c r="C12" s="210"/>
      <c r="D12" s="19"/>
      <c r="E12" s="19"/>
      <c r="F12" s="19"/>
      <c r="G12" s="19"/>
      <c r="H12" s="19"/>
      <c r="I12" s="19"/>
      <c r="J12" s="19"/>
      <c r="K12" s="19"/>
      <c r="L12" s="78"/>
      <c r="M12" s="27">
        <f t="shared" si="0"/>
        <v>0</v>
      </c>
    </row>
    <row r="13" spans="1:14" x14ac:dyDescent="0.35">
      <c r="A13" s="72"/>
      <c r="B13" s="208"/>
      <c r="C13" s="210"/>
      <c r="D13" s="19"/>
      <c r="E13" s="19"/>
      <c r="F13" s="19"/>
      <c r="G13" s="19"/>
      <c r="H13" s="19"/>
      <c r="I13" s="19"/>
      <c r="J13" s="19"/>
      <c r="K13" s="19"/>
      <c r="L13" s="78"/>
      <c r="M13" s="27">
        <f t="shared" si="0"/>
        <v>0</v>
      </c>
    </row>
    <row r="14" spans="1:14" x14ac:dyDescent="0.35">
      <c r="A14" s="72"/>
      <c r="B14" s="208"/>
      <c r="C14" s="210"/>
      <c r="D14" s="19"/>
      <c r="E14" s="19"/>
      <c r="F14" s="19"/>
      <c r="G14" s="19"/>
      <c r="H14" s="19"/>
      <c r="I14" s="19"/>
      <c r="J14" s="19"/>
      <c r="K14" s="19"/>
      <c r="L14" s="78"/>
      <c r="M14" s="27">
        <f t="shared" si="0"/>
        <v>0</v>
      </c>
    </row>
    <row r="15" spans="1:14" x14ac:dyDescent="0.35">
      <c r="A15" s="72"/>
      <c r="B15" s="208"/>
      <c r="C15" s="210"/>
      <c r="D15" s="19"/>
      <c r="E15" s="19"/>
      <c r="F15" s="19"/>
      <c r="G15" s="19"/>
      <c r="H15" s="19"/>
      <c r="I15" s="19"/>
      <c r="J15" s="19"/>
      <c r="K15" s="19"/>
      <c r="L15" s="78"/>
      <c r="M15" s="27">
        <f t="shared" si="0"/>
        <v>0</v>
      </c>
    </row>
    <row r="16" spans="1:14" x14ac:dyDescent="0.35">
      <c r="A16" s="72"/>
      <c r="B16" s="208"/>
      <c r="C16" s="210"/>
      <c r="D16" s="19"/>
      <c r="E16" s="19"/>
      <c r="F16" s="19"/>
      <c r="G16" s="19"/>
      <c r="H16" s="19"/>
      <c r="I16" s="19"/>
      <c r="J16" s="19"/>
      <c r="K16" s="19"/>
      <c r="L16" s="78"/>
      <c r="M16" s="27">
        <f t="shared" si="0"/>
        <v>0</v>
      </c>
    </row>
    <row r="17" spans="1:13" x14ac:dyDescent="0.35">
      <c r="A17" s="18" t="s">
        <v>205</v>
      </c>
      <c r="B17" s="207"/>
      <c r="C17" s="209"/>
      <c r="D17" s="28"/>
      <c r="E17" s="28"/>
      <c r="F17" s="28"/>
      <c r="G17" s="28"/>
      <c r="H17" s="28"/>
      <c r="I17" s="28"/>
      <c r="J17" s="28"/>
      <c r="K17" s="28"/>
      <c r="L17" s="78"/>
      <c r="M17" s="27">
        <f t="shared" si="0"/>
        <v>0</v>
      </c>
    </row>
    <row r="18" spans="1:13" x14ac:dyDescent="0.35">
      <c r="A18" s="20"/>
      <c r="B18" s="208"/>
      <c r="C18" s="210"/>
      <c r="D18" s="21"/>
      <c r="E18" s="21"/>
      <c r="F18" s="21"/>
      <c r="G18" s="21"/>
      <c r="H18" s="21"/>
      <c r="I18" s="21"/>
      <c r="J18" s="21"/>
      <c r="K18" s="21"/>
      <c r="L18" s="78"/>
      <c r="M18" s="27">
        <f t="shared" si="0"/>
        <v>0</v>
      </c>
    </row>
    <row r="19" spans="1:13" x14ac:dyDescent="0.35">
      <c r="A19" s="20"/>
      <c r="B19" s="208"/>
      <c r="C19" s="210"/>
      <c r="D19" s="21"/>
      <c r="E19" s="21"/>
      <c r="F19" s="21"/>
      <c r="G19" s="21"/>
      <c r="H19" s="21"/>
      <c r="I19" s="21"/>
      <c r="J19" s="21"/>
      <c r="K19" s="21"/>
      <c r="L19" s="21"/>
      <c r="M19" s="27">
        <f t="shared" si="0"/>
        <v>0</v>
      </c>
    </row>
    <row r="20" spans="1:13" x14ac:dyDescent="0.35">
      <c r="A20" s="20"/>
      <c r="B20" s="208"/>
      <c r="C20" s="210"/>
      <c r="D20" s="21"/>
      <c r="E20" s="21"/>
      <c r="F20" s="21"/>
      <c r="G20" s="21"/>
      <c r="H20" s="21"/>
      <c r="I20" s="21"/>
      <c r="J20" s="21"/>
      <c r="K20" s="21"/>
      <c r="L20" s="78"/>
      <c r="M20" s="27">
        <f t="shared" si="0"/>
        <v>0</v>
      </c>
    </row>
    <row r="21" spans="1:13" x14ac:dyDescent="0.35">
      <c r="A21" s="20"/>
      <c r="B21" s="208"/>
      <c r="C21" s="210"/>
      <c r="D21" s="21"/>
      <c r="E21" s="21"/>
      <c r="F21" s="21"/>
      <c r="G21" s="21"/>
      <c r="H21" s="21"/>
      <c r="I21" s="21"/>
      <c r="J21" s="21"/>
      <c r="K21" s="21"/>
      <c r="L21" s="78"/>
      <c r="M21" s="27">
        <f t="shared" si="0"/>
        <v>0</v>
      </c>
    </row>
    <row r="22" spans="1:13" x14ac:dyDescent="0.35">
      <c r="A22" s="20"/>
      <c r="B22" s="208"/>
      <c r="C22" s="210"/>
      <c r="D22" s="21"/>
      <c r="E22" s="21"/>
      <c r="F22" s="21"/>
      <c r="G22" s="21"/>
      <c r="H22" s="21"/>
      <c r="I22" s="21"/>
      <c r="J22" s="21"/>
      <c r="K22" s="21"/>
      <c r="L22" s="78"/>
      <c r="M22" s="27">
        <f t="shared" si="0"/>
        <v>0</v>
      </c>
    </row>
    <row r="23" spans="1:13" x14ac:dyDescent="0.35">
      <c r="A23" s="20"/>
      <c r="B23" s="208"/>
      <c r="C23" s="210"/>
      <c r="D23" s="21"/>
      <c r="E23" s="21"/>
      <c r="F23" s="21"/>
      <c r="G23" s="21"/>
      <c r="H23" s="21"/>
      <c r="I23" s="21"/>
      <c r="J23" s="21"/>
      <c r="K23" s="21"/>
      <c r="L23" s="78"/>
      <c r="M23" s="27">
        <f t="shared" si="0"/>
        <v>0</v>
      </c>
    </row>
    <row r="24" spans="1:13" x14ac:dyDescent="0.35">
      <c r="A24" s="20"/>
      <c r="B24" s="208"/>
      <c r="C24" s="210"/>
      <c r="D24" s="21"/>
      <c r="E24" s="21"/>
      <c r="F24" s="21"/>
      <c r="G24" s="21"/>
      <c r="H24" s="21"/>
      <c r="I24" s="21"/>
      <c r="J24" s="21"/>
      <c r="K24" s="21"/>
      <c r="L24" s="78"/>
      <c r="M24" s="27">
        <f t="shared" si="0"/>
        <v>0</v>
      </c>
    </row>
    <row r="25" spans="1:13" x14ac:dyDescent="0.35">
      <c r="A25" s="20"/>
      <c r="B25" s="208"/>
      <c r="C25" s="210"/>
      <c r="D25" s="21"/>
      <c r="E25" s="21"/>
      <c r="F25" s="21"/>
      <c r="G25" s="21"/>
      <c r="H25" s="21"/>
      <c r="I25" s="21"/>
      <c r="J25" s="21"/>
      <c r="K25" s="21"/>
      <c r="L25" s="78"/>
      <c r="M25" s="27">
        <f t="shared" si="0"/>
        <v>0</v>
      </c>
    </row>
    <row r="26" spans="1:13" x14ac:dyDescent="0.35">
      <c r="A26" s="20"/>
      <c r="B26" s="208"/>
      <c r="C26" s="210"/>
      <c r="D26" s="21"/>
      <c r="E26" s="21"/>
      <c r="F26" s="21"/>
      <c r="G26" s="21"/>
      <c r="H26" s="21"/>
      <c r="I26" s="21"/>
      <c r="J26" s="21"/>
      <c r="K26" s="21"/>
      <c r="L26" s="78"/>
      <c r="M26" s="27">
        <f t="shared" si="0"/>
        <v>0</v>
      </c>
    </row>
    <row r="27" spans="1:13" x14ac:dyDescent="0.35">
      <c r="A27" s="20"/>
      <c r="B27" s="208"/>
      <c r="C27" s="210"/>
      <c r="D27" s="21"/>
      <c r="E27" s="21"/>
      <c r="F27" s="21"/>
      <c r="G27" s="21"/>
      <c r="H27" s="21"/>
      <c r="I27" s="21"/>
      <c r="J27" s="21"/>
      <c r="K27" s="21"/>
      <c r="L27" s="78"/>
      <c r="M27" s="27">
        <f t="shared" si="0"/>
        <v>0</v>
      </c>
    </row>
    <row r="28" spans="1:13" x14ac:dyDescent="0.35">
      <c r="A28" s="20"/>
      <c r="B28" s="208"/>
      <c r="C28" s="210"/>
      <c r="D28" s="21"/>
      <c r="E28" s="21"/>
      <c r="F28" s="21"/>
      <c r="G28" s="21"/>
      <c r="H28" s="21"/>
      <c r="I28" s="21"/>
      <c r="J28" s="21"/>
      <c r="K28" s="21"/>
      <c r="L28" s="78"/>
      <c r="M28" s="27">
        <f t="shared" si="0"/>
        <v>0</v>
      </c>
    </row>
    <row r="29" spans="1:13" x14ac:dyDescent="0.35">
      <c r="A29" s="20"/>
      <c r="B29" s="208"/>
      <c r="C29" s="210"/>
      <c r="D29" s="21"/>
      <c r="E29" s="21"/>
      <c r="F29" s="21"/>
      <c r="G29" s="21"/>
      <c r="H29" s="21"/>
      <c r="I29" s="21"/>
      <c r="J29" s="21"/>
      <c r="K29" s="21"/>
      <c r="L29" s="78"/>
      <c r="M29" s="27">
        <f t="shared" si="0"/>
        <v>0</v>
      </c>
    </row>
    <row r="30" spans="1:13" x14ac:dyDescent="0.35">
      <c r="A30" s="20"/>
      <c r="B30" s="208"/>
      <c r="C30" s="210"/>
      <c r="D30" s="21"/>
      <c r="E30" s="21"/>
      <c r="F30" s="21"/>
      <c r="G30" s="21"/>
      <c r="H30" s="21"/>
      <c r="I30" s="21"/>
      <c r="J30" s="21"/>
      <c r="K30" s="21"/>
      <c r="L30" s="78"/>
      <c r="M30" s="27">
        <f t="shared" si="0"/>
        <v>0</v>
      </c>
    </row>
    <row r="31" spans="1:13" x14ac:dyDescent="0.35">
      <c r="A31" s="20"/>
      <c r="B31" s="208"/>
      <c r="C31" s="210"/>
      <c r="D31" s="21"/>
      <c r="E31" s="21"/>
      <c r="F31" s="21"/>
      <c r="G31" s="21"/>
      <c r="H31" s="21"/>
      <c r="I31" s="21"/>
      <c r="J31" s="21"/>
      <c r="K31" s="21"/>
      <c r="L31" s="78"/>
      <c r="M31" s="27">
        <f t="shared" si="0"/>
        <v>0</v>
      </c>
    </row>
    <row r="32" spans="1:13" x14ac:dyDescent="0.35">
      <c r="A32" s="20"/>
      <c r="B32" s="208"/>
      <c r="C32" s="210"/>
      <c r="D32" s="21"/>
      <c r="E32" s="21"/>
      <c r="F32" s="21"/>
      <c r="G32" s="21"/>
      <c r="H32" s="21"/>
      <c r="I32" s="21"/>
      <c r="J32" s="21"/>
      <c r="K32" s="21"/>
      <c r="L32" s="78"/>
      <c r="M32" s="27">
        <f t="shared" si="0"/>
        <v>0</v>
      </c>
    </row>
    <row r="33" spans="1:13" x14ac:dyDescent="0.35">
      <c r="A33" s="20"/>
      <c r="B33" s="208"/>
      <c r="C33" s="210"/>
      <c r="D33" s="21"/>
      <c r="E33" s="21"/>
      <c r="F33" s="21"/>
      <c r="G33" s="21"/>
      <c r="H33" s="21"/>
      <c r="I33" s="21"/>
      <c r="J33" s="21"/>
      <c r="K33" s="21"/>
      <c r="L33" s="78"/>
      <c r="M33" s="27">
        <f t="shared" si="0"/>
        <v>0</v>
      </c>
    </row>
    <row r="34" spans="1:13" x14ac:dyDescent="0.35">
      <c r="A34" s="20"/>
      <c r="B34" s="208"/>
      <c r="C34" s="210"/>
      <c r="D34" s="21"/>
      <c r="E34" s="21"/>
      <c r="F34" s="21"/>
      <c r="G34" s="21"/>
      <c r="H34" s="21"/>
      <c r="I34" s="21"/>
      <c r="J34" s="21"/>
      <c r="K34" s="21"/>
      <c r="L34" s="78"/>
      <c r="M34" s="27">
        <f t="shared" si="0"/>
        <v>0</v>
      </c>
    </row>
    <row r="35" spans="1:13" x14ac:dyDescent="0.35">
      <c r="A35" s="20"/>
      <c r="B35" s="208"/>
      <c r="C35" s="210"/>
      <c r="D35" s="21"/>
      <c r="E35" s="21"/>
      <c r="F35" s="21"/>
      <c r="G35" s="21"/>
      <c r="H35" s="21"/>
      <c r="I35" s="21"/>
      <c r="J35" s="21"/>
      <c r="K35" s="21"/>
      <c r="L35" s="78"/>
      <c r="M35" s="27">
        <f t="shared" si="0"/>
        <v>0</v>
      </c>
    </row>
    <row r="36" spans="1:13" x14ac:dyDescent="0.35">
      <c r="A36" s="20"/>
      <c r="B36" s="208"/>
      <c r="C36" s="210"/>
      <c r="D36" s="21"/>
      <c r="E36" s="21"/>
      <c r="F36" s="21"/>
      <c r="G36" s="21"/>
      <c r="H36" s="21"/>
      <c r="I36" s="21"/>
      <c r="J36" s="21"/>
      <c r="K36" s="21"/>
      <c r="L36" s="78"/>
      <c r="M36" s="27">
        <f t="shared" si="0"/>
        <v>0</v>
      </c>
    </row>
    <row r="37" spans="1:13" x14ac:dyDescent="0.35">
      <c r="A37" s="20"/>
      <c r="B37" s="208"/>
      <c r="C37" s="210"/>
      <c r="D37" s="21"/>
      <c r="E37" s="21"/>
      <c r="F37" s="21"/>
      <c r="G37" s="21"/>
      <c r="H37" s="21"/>
      <c r="I37" s="21"/>
      <c r="J37" s="21"/>
      <c r="K37" s="21"/>
      <c r="L37" s="78"/>
      <c r="M37" s="27">
        <f t="shared" si="0"/>
        <v>0</v>
      </c>
    </row>
    <row r="38" spans="1:13" x14ac:dyDescent="0.35">
      <c r="A38" s="20"/>
      <c r="B38" s="208"/>
      <c r="C38" s="210"/>
      <c r="D38" s="21"/>
      <c r="E38" s="21"/>
      <c r="F38" s="21"/>
      <c r="G38" s="21"/>
      <c r="H38" s="21"/>
      <c r="I38" s="21"/>
      <c r="J38" s="21"/>
      <c r="K38" s="21"/>
      <c r="L38" s="78"/>
      <c r="M38" s="27">
        <f t="shared" si="0"/>
        <v>0</v>
      </c>
    </row>
    <row r="39" spans="1:13" x14ac:dyDescent="0.35">
      <c r="A39" s="20"/>
      <c r="B39" s="208"/>
      <c r="C39" s="210"/>
      <c r="D39" s="21"/>
      <c r="E39" s="21"/>
      <c r="F39" s="21"/>
      <c r="G39" s="21"/>
      <c r="H39" s="21"/>
      <c r="I39" s="21"/>
      <c r="J39" s="21"/>
      <c r="K39" s="21"/>
      <c r="L39" s="78"/>
      <c r="M39" s="27">
        <f t="shared" si="0"/>
        <v>0</v>
      </c>
    </row>
    <row r="40" spans="1:13" x14ac:dyDescent="0.35">
      <c r="A40" s="20"/>
      <c r="B40" s="208"/>
      <c r="C40" s="210"/>
      <c r="D40" s="21"/>
      <c r="E40" s="21"/>
      <c r="F40" s="21"/>
      <c r="G40" s="21"/>
      <c r="H40" s="21"/>
      <c r="I40" s="21"/>
      <c r="J40" s="21"/>
      <c r="K40" s="21"/>
      <c r="L40" s="78"/>
      <c r="M40" s="27">
        <f t="shared" si="0"/>
        <v>0</v>
      </c>
    </row>
    <row r="41" spans="1:13" x14ac:dyDescent="0.35">
      <c r="A41" s="20"/>
      <c r="B41" s="208"/>
      <c r="C41" s="210"/>
      <c r="D41" s="21"/>
      <c r="E41" s="21"/>
      <c r="F41" s="21"/>
      <c r="G41" s="21"/>
      <c r="H41" s="21"/>
      <c r="I41" s="21"/>
      <c r="J41" s="21"/>
      <c r="K41" s="21"/>
      <c r="L41" s="78"/>
      <c r="M41" s="27">
        <f t="shared" si="0"/>
        <v>0</v>
      </c>
    </row>
    <row r="42" spans="1:13" x14ac:dyDescent="0.35">
      <c r="A42" s="20"/>
      <c r="B42" s="208"/>
      <c r="C42" s="210"/>
      <c r="D42" s="21"/>
      <c r="E42" s="21"/>
      <c r="F42" s="21"/>
      <c r="G42" s="21"/>
      <c r="H42" s="21"/>
      <c r="I42" s="21"/>
      <c r="J42" s="21"/>
      <c r="K42" s="21"/>
      <c r="L42" s="78"/>
      <c r="M42" s="27">
        <f t="shared" si="0"/>
        <v>0</v>
      </c>
    </row>
    <row r="43" spans="1:13" x14ac:dyDescent="0.35">
      <c r="A43" s="20"/>
      <c r="B43" s="208"/>
      <c r="C43" s="210"/>
      <c r="D43" s="21"/>
      <c r="E43" s="21"/>
      <c r="F43" s="21"/>
      <c r="G43" s="21"/>
      <c r="H43" s="21"/>
      <c r="I43" s="21"/>
      <c r="J43" s="21"/>
      <c r="K43" s="21"/>
      <c r="L43" s="78"/>
      <c r="M43" s="27">
        <f t="shared" si="0"/>
        <v>0</v>
      </c>
    </row>
    <row r="44" spans="1:13" x14ac:dyDescent="0.35">
      <c r="A44" s="20"/>
      <c r="B44" s="208"/>
      <c r="C44" s="210"/>
      <c r="D44" s="21"/>
      <c r="E44" s="21"/>
      <c r="F44" s="21"/>
      <c r="G44" s="21"/>
      <c r="H44" s="21"/>
      <c r="I44" s="21"/>
      <c r="J44" s="21"/>
      <c r="K44" s="21"/>
      <c r="L44" s="78"/>
      <c r="M44" s="27">
        <f t="shared" si="0"/>
        <v>0</v>
      </c>
    </row>
    <row r="45" spans="1:13" x14ac:dyDescent="0.35">
      <c r="A45" s="20"/>
      <c r="B45" s="208"/>
      <c r="C45" s="210"/>
      <c r="D45" s="21"/>
      <c r="E45" s="21"/>
      <c r="F45" s="21"/>
      <c r="G45" s="21"/>
      <c r="H45" s="21"/>
      <c r="I45" s="21"/>
      <c r="J45" s="21"/>
      <c r="K45" s="21"/>
      <c r="L45" s="78"/>
      <c r="M45" s="27">
        <f t="shared" si="0"/>
        <v>0</v>
      </c>
    </row>
    <row r="46" spans="1:13" x14ac:dyDescent="0.35">
      <c r="A46" s="20"/>
      <c r="B46" s="208"/>
      <c r="C46" s="210"/>
      <c r="D46" s="21"/>
      <c r="E46" s="21"/>
      <c r="F46" s="21"/>
      <c r="G46" s="21"/>
      <c r="H46" s="21"/>
      <c r="I46" s="21"/>
      <c r="J46" s="21"/>
      <c r="K46" s="21"/>
      <c r="L46" s="78"/>
      <c r="M46" s="27">
        <f t="shared" si="0"/>
        <v>0</v>
      </c>
    </row>
    <row r="47" spans="1:13" x14ac:dyDescent="0.35">
      <c r="A47" s="8" t="s">
        <v>206</v>
      </c>
      <c r="B47" s="68"/>
      <c r="C47" s="68"/>
      <c r="D47" s="69">
        <f>SUM(D10:D16)</f>
        <v>0</v>
      </c>
      <c r="E47" s="69">
        <f t="shared" ref="E47:K47" si="1">SUM(E10:E16)</f>
        <v>0</v>
      </c>
      <c r="F47" s="69">
        <f t="shared" si="1"/>
        <v>0</v>
      </c>
      <c r="G47" s="69">
        <f t="shared" si="1"/>
        <v>0</v>
      </c>
      <c r="H47" s="69">
        <f t="shared" si="1"/>
        <v>0</v>
      </c>
      <c r="I47" s="69">
        <f t="shared" si="1"/>
        <v>0</v>
      </c>
      <c r="J47" s="69">
        <f t="shared" si="1"/>
        <v>0</v>
      </c>
      <c r="K47" s="69">
        <f t="shared" si="1"/>
        <v>0</v>
      </c>
      <c r="L47" s="78"/>
      <c r="M47" s="61">
        <f t="shared" si="0"/>
        <v>0</v>
      </c>
    </row>
    <row r="48" spans="1:13" ht="16" thickBot="1" x14ac:dyDescent="0.4">
      <c r="A48" s="3" t="str">
        <f>"TOTAL "&amp;UPPER(A1)</f>
        <v>TOTAL SUPPLIES</v>
      </c>
      <c r="B48" s="28">
        <f>SUM(B9:B47)</f>
        <v>0</v>
      </c>
      <c r="C48" s="28"/>
      <c r="D48" s="30">
        <f>ROUND(SUM(D8:D46),0)</f>
        <v>0</v>
      </c>
      <c r="E48" s="30">
        <f t="shared" ref="E48:K48" si="2">ROUND(SUM(E8:E46),0)</f>
        <v>0</v>
      </c>
      <c r="F48" s="30">
        <f t="shared" si="2"/>
        <v>0</v>
      </c>
      <c r="G48" s="30">
        <f t="shared" si="2"/>
        <v>0</v>
      </c>
      <c r="H48" s="30">
        <f t="shared" si="2"/>
        <v>0</v>
      </c>
      <c r="I48" s="30">
        <f t="shared" si="2"/>
        <v>0</v>
      </c>
      <c r="J48" s="30">
        <f t="shared" si="2"/>
        <v>0</v>
      </c>
      <c r="K48" s="30">
        <f t="shared" si="2"/>
        <v>0</v>
      </c>
      <c r="L48" s="79"/>
      <c r="M48" s="30">
        <f>ROUND(SUM(M8:M46),0)</f>
        <v>0</v>
      </c>
    </row>
    <row r="49" ht="16" thickTop="1" x14ac:dyDescent="0.35"/>
  </sheetData>
  <sheetProtection algorithmName="SHA-512" hashValue="CDn4NrWGyJd/TlpjAJJ5dVcl68exyxErNdk3BZBArK0FLH4XbFB9DrbC2XjdCp7Z1qxg9H75WmTKP4PFvS15Ag==" saltValue="dqISMml8JFLsF2bgpak9Ew==" spinCount="100000" sheet="1" objects="1" scenarios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D1C1E-873A-4BA4-BCDD-80B438D981C8}">
  <sheetPr codeName="Sheet29">
    <tabColor rgb="FFFFFF00"/>
  </sheetPr>
  <dimension ref="A1:N49"/>
  <sheetViews>
    <sheetView workbookViewId="0">
      <pane xSplit="1" ySplit="7" topLeftCell="B8" activePane="bottomRight" state="frozen"/>
      <selection pane="topRight" activeCell="E10" sqref="E10"/>
      <selection pane="bottomLeft" activeCell="E10" sqref="E10"/>
      <selection pane="bottomRight" activeCell="C20" sqref="C20"/>
    </sheetView>
  </sheetViews>
  <sheetFormatPr defaultColWidth="8.765625" defaultRowHeight="15.5" x14ac:dyDescent="0.35"/>
  <cols>
    <col min="1" max="1" width="26.23046875" style="22" customWidth="1"/>
    <col min="2" max="2" width="11.84375" style="22" customWidth="1"/>
    <col min="3" max="3" width="10.4609375" style="22" customWidth="1"/>
    <col min="4" max="11" width="10.765625" style="22" customWidth="1"/>
    <col min="12" max="12" width="1.07421875" style="22" customWidth="1"/>
    <col min="13" max="13" width="10.765625" style="22" customWidth="1"/>
    <col min="14" max="14" width="90.69140625" style="22" customWidth="1"/>
    <col min="15" max="16384" width="8.765625" style="22"/>
  </cols>
  <sheetData>
    <row r="1" spans="1:14" x14ac:dyDescent="0.35">
      <c r="A1" s="1" t="s">
        <v>182</v>
      </c>
      <c r="B1"/>
      <c r="C1"/>
      <c r="D1"/>
      <c r="E1"/>
      <c r="F1"/>
      <c r="G1"/>
      <c r="H1"/>
      <c r="I1"/>
      <c r="J1"/>
      <c r="K1"/>
      <c r="L1"/>
      <c r="M1"/>
    </row>
    <row r="2" spans="1:14" x14ac:dyDescent="0.35">
      <c r="A2" s="1" t="s">
        <v>41</v>
      </c>
      <c r="B2" s="5"/>
      <c r="C2"/>
      <c r="D2">
        <f>Budget!D1</f>
        <v>0</v>
      </c>
      <c r="E2">
        <f>Budget!E1</f>
        <v>0</v>
      </c>
      <c r="F2">
        <f>Budget!F1</f>
        <v>0</v>
      </c>
      <c r="G2">
        <f>Budget!G1</f>
        <v>0</v>
      </c>
      <c r="H2">
        <f>Budget!H1</f>
        <v>0</v>
      </c>
      <c r="I2">
        <f>Budget!I1</f>
        <v>0</v>
      </c>
      <c r="J2">
        <f>Budget!J1</f>
        <v>0</v>
      </c>
      <c r="K2">
        <f>Budget!K1</f>
        <v>0</v>
      </c>
      <c r="L2"/>
      <c r="M2"/>
    </row>
    <row r="3" spans="1:14" x14ac:dyDescent="0.35">
      <c r="A3" s="5" t="s">
        <v>196</v>
      </c>
      <c r="B3" s="5">
        <f>Budget!B3</f>
        <v>0</v>
      </c>
      <c r="C3"/>
      <c r="D3"/>
      <c r="E3"/>
      <c r="F3"/>
      <c r="G3"/>
      <c r="H3"/>
      <c r="I3"/>
      <c r="J3"/>
      <c r="K3"/>
      <c r="L3"/>
      <c r="M3"/>
    </row>
    <row r="4" spans="1:14" ht="53.25" customHeight="1" x14ac:dyDescent="0.35">
      <c r="A4" s="5"/>
      <c r="B4" s="5"/>
      <c r="C4"/>
      <c r="D4" s="7" t="str">
        <f>IF(ISBLANK(Budget!D4),"",Budget!D4)</f>
        <v>NONE</v>
      </c>
      <c r="E4" s="7" t="str">
        <f>IF(ISBLANK(Budget!E4),"",Budget!E4)</f>
        <v>NONE</v>
      </c>
      <c r="F4" s="7" t="str">
        <f>IF(ISBLANK(Budget!F4),"",Budget!F4)</f>
        <v>NONE</v>
      </c>
      <c r="G4" s="7" t="str">
        <f>IF(ISBLANK(Budget!G4),"",Budget!G4)</f>
        <v>NONE</v>
      </c>
      <c r="H4" s="7" t="str">
        <f>IF(ISBLANK(Budget!H4),"",Budget!H4)</f>
        <v>NONE</v>
      </c>
      <c r="I4" s="7" t="str">
        <f>IF(ISBLANK(Budget!I4),"",Budget!I4)</f>
        <v>NONE</v>
      </c>
      <c r="J4" s="7" t="str">
        <f>IF(ISBLANK(Budget!J4),"",Budget!J4)</f>
        <v>NONE</v>
      </c>
      <c r="K4" s="7" t="str">
        <f>IF(ISBLANK(Budget!K4),"",Budget!K4)</f>
        <v>NONE</v>
      </c>
      <c r="L4" s="7"/>
      <c r="M4" s="23" t="s">
        <v>174</v>
      </c>
      <c r="N4" t="s">
        <v>252</v>
      </c>
    </row>
    <row r="5" spans="1:14" x14ac:dyDescent="0.35">
      <c r="A5" s="185"/>
      <c r="B5" s="183" t="s">
        <v>253</v>
      </c>
      <c r="C5" s="183"/>
      <c r="D5"/>
      <c r="E5"/>
      <c r="F5"/>
      <c r="G5"/>
      <c r="H5"/>
      <c r="I5"/>
      <c r="J5"/>
      <c r="K5"/>
      <c r="L5"/>
      <c r="M5"/>
      <c r="N5" s="185"/>
    </row>
    <row r="6" spans="1:14" x14ac:dyDescent="0.35">
      <c r="A6" s="185"/>
      <c r="B6" s="183" t="s">
        <v>254</v>
      </c>
      <c r="C6" s="183" t="s">
        <v>256</v>
      </c>
      <c r="D6"/>
      <c r="E6"/>
      <c r="F6"/>
      <c r="G6"/>
      <c r="H6"/>
      <c r="I6"/>
      <c r="J6"/>
      <c r="K6"/>
      <c r="L6"/>
      <c r="M6"/>
      <c r="N6" s="185"/>
    </row>
    <row r="7" spans="1:14" x14ac:dyDescent="0.35">
      <c r="A7" s="183" t="s">
        <v>199</v>
      </c>
      <c r="B7" s="183" t="s">
        <v>255</v>
      </c>
      <c r="C7" s="183" t="s">
        <v>233</v>
      </c>
      <c r="D7" s="1" t="s">
        <v>202</v>
      </c>
      <c r="E7" s="1" t="s">
        <v>202</v>
      </c>
      <c r="F7" s="1" t="s">
        <v>202</v>
      </c>
      <c r="G7" s="1" t="s">
        <v>202</v>
      </c>
      <c r="H7" s="1" t="s">
        <v>202</v>
      </c>
      <c r="I7" s="1" t="s">
        <v>202</v>
      </c>
      <c r="J7" s="1" t="s">
        <v>202</v>
      </c>
      <c r="K7" s="1" t="s">
        <v>202</v>
      </c>
      <c r="L7" s="1"/>
      <c r="M7" s="24"/>
      <c r="N7" s="183" t="s">
        <v>203</v>
      </c>
    </row>
    <row r="8" spans="1:14" x14ac:dyDescent="0.35">
      <c r="A8" s="2"/>
      <c r="B8" s="73"/>
      <c r="C8" s="73"/>
      <c r="D8" s="74"/>
      <c r="E8" s="74"/>
      <c r="F8" s="74"/>
      <c r="G8" s="74"/>
      <c r="H8" s="74"/>
      <c r="I8" s="74"/>
      <c r="J8" s="74"/>
      <c r="K8" s="74"/>
      <c r="L8" s="25"/>
      <c r="M8" s="24">
        <f t="shared" ref="M8:M47" si="0">SUM(D8:K8)</f>
        <v>0</v>
      </c>
    </row>
    <row r="9" spans="1:14" x14ac:dyDescent="0.35">
      <c r="A9" s="70" t="s">
        <v>204</v>
      </c>
      <c r="B9" s="207"/>
      <c r="C9" s="207"/>
      <c r="D9" s="67"/>
      <c r="E9" s="67"/>
      <c r="F9" s="67"/>
      <c r="G9" s="67"/>
      <c r="H9" s="67"/>
      <c r="I9" s="67"/>
      <c r="J9" s="67"/>
      <c r="K9" s="67"/>
      <c r="L9" s="26"/>
      <c r="M9" s="27">
        <f t="shared" si="0"/>
        <v>0</v>
      </c>
    </row>
    <row r="10" spans="1:14" x14ac:dyDescent="0.35">
      <c r="A10" s="72"/>
      <c r="B10" s="208"/>
      <c r="C10" s="208"/>
      <c r="D10" s="19"/>
      <c r="E10" s="19"/>
      <c r="F10" s="19"/>
      <c r="G10" s="19"/>
      <c r="H10" s="19"/>
      <c r="I10" s="19"/>
      <c r="J10" s="19"/>
      <c r="K10" s="19"/>
      <c r="L10" s="78"/>
      <c r="M10" s="27">
        <f t="shared" si="0"/>
        <v>0</v>
      </c>
    </row>
    <row r="11" spans="1:14" x14ac:dyDescent="0.35">
      <c r="A11" s="72"/>
      <c r="B11" s="208"/>
      <c r="C11" s="208"/>
      <c r="D11" s="19"/>
      <c r="E11" s="19"/>
      <c r="F11" s="19"/>
      <c r="G11" s="19"/>
      <c r="H11" s="19"/>
      <c r="I11" s="19"/>
      <c r="J11" s="19"/>
      <c r="K11" s="19"/>
      <c r="L11" s="78"/>
      <c r="M11" s="27">
        <f t="shared" si="0"/>
        <v>0</v>
      </c>
    </row>
    <row r="12" spans="1:14" x14ac:dyDescent="0.35">
      <c r="A12" s="72"/>
      <c r="B12" s="208"/>
      <c r="C12" s="208"/>
      <c r="D12" s="19"/>
      <c r="E12" s="19"/>
      <c r="F12" s="19"/>
      <c r="G12" s="19"/>
      <c r="H12" s="19"/>
      <c r="I12" s="19"/>
      <c r="J12" s="19"/>
      <c r="K12" s="19"/>
      <c r="L12" s="78"/>
      <c r="M12" s="27">
        <f t="shared" si="0"/>
        <v>0</v>
      </c>
    </row>
    <row r="13" spans="1:14" x14ac:dyDescent="0.35">
      <c r="A13" s="72"/>
      <c r="B13" s="208"/>
      <c r="C13" s="208"/>
      <c r="D13" s="19"/>
      <c r="E13" s="19"/>
      <c r="F13" s="19"/>
      <c r="G13" s="19"/>
      <c r="H13" s="19"/>
      <c r="I13" s="19"/>
      <c r="J13" s="19"/>
      <c r="K13" s="19"/>
      <c r="L13" s="78"/>
      <c r="M13" s="27">
        <f t="shared" si="0"/>
        <v>0</v>
      </c>
    </row>
    <row r="14" spans="1:14" x14ac:dyDescent="0.35">
      <c r="A14" s="72"/>
      <c r="B14" s="208"/>
      <c r="C14" s="208"/>
      <c r="D14" s="19"/>
      <c r="E14" s="19"/>
      <c r="F14" s="19"/>
      <c r="G14" s="19"/>
      <c r="H14" s="19"/>
      <c r="I14" s="19"/>
      <c r="J14" s="19"/>
      <c r="K14" s="19"/>
      <c r="L14" s="78"/>
      <c r="M14" s="27">
        <f t="shared" si="0"/>
        <v>0</v>
      </c>
    </row>
    <row r="15" spans="1:14" x14ac:dyDescent="0.35">
      <c r="A15" s="72"/>
      <c r="B15" s="208"/>
      <c r="C15" s="208"/>
      <c r="D15" s="19"/>
      <c r="E15" s="19"/>
      <c r="F15" s="19"/>
      <c r="G15" s="19"/>
      <c r="H15" s="19"/>
      <c r="I15" s="19"/>
      <c r="J15" s="19"/>
      <c r="K15" s="19"/>
      <c r="L15" s="78"/>
      <c r="M15" s="27">
        <f t="shared" si="0"/>
        <v>0</v>
      </c>
    </row>
    <row r="16" spans="1:14" x14ac:dyDescent="0.35">
      <c r="A16" s="72"/>
      <c r="B16" s="208"/>
      <c r="C16" s="208"/>
      <c r="D16" s="19"/>
      <c r="E16" s="19"/>
      <c r="F16" s="19"/>
      <c r="G16" s="19"/>
      <c r="H16" s="19"/>
      <c r="I16" s="19"/>
      <c r="J16" s="19"/>
      <c r="K16" s="19"/>
      <c r="L16" s="78"/>
      <c r="M16" s="27">
        <f t="shared" si="0"/>
        <v>0</v>
      </c>
    </row>
    <row r="17" spans="1:13" x14ac:dyDescent="0.35">
      <c r="A17" s="18" t="s">
        <v>205</v>
      </c>
      <c r="B17" s="207"/>
      <c r="C17" s="207"/>
      <c r="D17" s="28"/>
      <c r="E17" s="28"/>
      <c r="F17" s="28"/>
      <c r="G17" s="28"/>
      <c r="H17" s="28"/>
      <c r="I17" s="28"/>
      <c r="J17" s="28"/>
      <c r="K17" s="28"/>
      <c r="L17" s="78"/>
      <c r="M17" s="27">
        <f t="shared" si="0"/>
        <v>0</v>
      </c>
    </row>
    <row r="18" spans="1:13" x14ac:dyDescent="0.35">
      <c r="A18" s="20"/>
      <c r="B18" s="208"/>
      <c r="C18" s="208"/>
      <c r="D18" s="21"/>
      <c r="E18" s="21"/>
      <c r="F18" s="21"/>
      <c r="G18" s="21"/>
      <c r="H18" s="21"/>
      <c r="I18" s="21"/>
      <c r="J18" s="21"/>
      <c r="K18" s="21"/>
      <c r="L18" s="78"/>
      <c r="M18" s="27">
        <f t="shared" si="0"/>
        <v>0</v>
      </c>
    </row>
    <row r="19" spans="1:13" x14ac:dyDescent="0.35">
      <c r="A19" s="20"/>
      <c r="B19" s="208"/>
      <c r="C19" s="208"/>
      <c r="D19" s="21"/>
      <c r="E19" s="21"/>
      <c r="F19" s="21"/>
      <c r="G19" s="21"/>
      <c r="H19" s="21"/>
      <c r="I19" s="21"/>
      <c r="J19" s="21"/>
      <c r="K19" s="21"/>
      <c r="L19" s="21"/>
      <c r="M19" s="27">
        <f t="shared" si="0"/>
        <v>0</v>
      </c>
    </row>
    <row r="20" spans="1:13" x14ac:dyDescent="0.35">
      <c r="A20" s="20"/>
      <c r="B20" s="208"/>
      <c r="C20" s="208"/>
      <c r="D20" s="21"/>
      <c r="E20" s="21"/>
      <c r="F20" s="21"/>
      <c r="G20" s="21"/>
      <c r="H20" s="21"/>
      <c r="I20" s="21"/>
      <c r="J20" s="21"/>
      <c r="K20" s="21"/>
      <c r="L20" s="78"/>
      <c r="M20" s="27">
        <f t="shared" si="0"/>
        <v>0</v>
      </c>
    </row>
    <row r="21" spans="1:13" x14ac:dyDescent="0.35">
      <c r="A21" s="20"/>
      <c r="B21" s="208"/>
      <c r="C21" s="208"/>
      <c r="D21" s="21"/>
      <c r="E21" s="21"/>
      <c r="F21" s="21"/>
      <c r="G21" s="21"/>
      <c r="H21" s="21"/>
      <c r="I21" s="21"/>
      <c r="J21" s="21"/>
      <c r="K21" s="21"/>
      <c r="L21" s="78"/>
      <c r="M21" s="27">
        <f t="shared" si="0"/>
        <v>0</v>
      </c>
    </row>
    <row r="22" spans="1:13" x14ac:dyDescent="0.35">
      <c r="A22" s="20"/>
      <c r="B22" s="208"/>
      <c r="C22" s="208"/>
      <c r="D22" s="21"/>
      <c r="E22" s="21"/>
      <c r="F22" s="21"/>
      <c r="G22" s="21"/>
      <c r="H22" s="21"/>
      <c r="I22" s="21"/>
      <c r="J22" s="21"/>
      <c r="K22" s="21"/>
      <c r="L22" s="78"/>
      <c r="M22" s="27">
        <f t="shared" si="0"/>
        <v>0</v>
      </c>
    </row>
    <row r="23" spans="1:13" x14ac:dyDescent="0.35">
      <c r="A23" s="20"/>
      <c r="B23" s="208"/>
      <c r="C23" s="208"/>
      <c r="D23" s="21"/>
      <c r="E23" s="21"/>
      <c r="F23" s="21"/>
      <c r="G23" s="21"/>
      <c r="H23" s="21"/>
      <c r="I23" s="21"/>
      <c r="J23" s="21"/>
      <c r="K23" s="21"/>
      <c r="L23" s="78"/>
      <c r="M23" s="27">
        <f t="shared" si="0"/>
        <v>0</v>
      </c>
    </row>
    <row r="24" spans="1:13" x14ac:dyDescent="0.35">
      <c r="A24" s="20"/>
      <c r="B24" s="208"/>
      <c r="C24" s="208"/>
      <c r="D24" s="21"/>
      <c r="E24" s="21"/>
      <c r="F24" s="21"/>
      <c r="G24" s="21"/>
      <c r="H24" s="21"/>
      <c r="I24" s="21"/>
      <c r="J24" s="21"/>
      <c r="K24" s="21"/>
      <c r="L24" s="78"/>
      <c r="M24" s="27">
        <f t="shared" si="0"/>
        <v>0</v>
      </c>
    </row>
    <row r="25" spans="1:13" x14ac:dyDescent="0.35">
      <c r="A25" s="20"/>
      <c r="B25" s="208"/>
      <c r="C25" s="208"/>
      <c r="D25" s="21"/>
      <c r="E25" s="21"/>
      <c r="F25" s="21"/>
      <c r="G25" s="21"/>
      <c r="H25" s="21"/>
      <c r="I25" s="21"/>
      <c r="J25" s="21"/>
      <c r="K25" s="21"/>
      <c r="L25" s="78"/>
      <c r="M25" s="27">
        <f t="shared" si="0"/>
        <v>0</v>
      </c>
    </row>
    <row r="26" spans="1:13" x14ac:dyDescent="0.35">
      <c r="A26" s="20"/>
      <c r="B26" s="208"/>
      <c r="C26" s="208"/>
      <c r="D26" s="21"/>
      <c r="E26" s="21"/>
      <c r="F26" s="21"/>
      <c r="G26" s="21"/>
      <c r="H26" s="21"/>
      <c r="I26" s="21"/>
      <c r="J26" s="21"/>
      <c r="K26" s="21"/>
      <c r="L26" s="78"/>
      <c r="M26" s="27">
        <f t="shared" si="0"/>
        <v>0</v>
      </c>
    </row>
    <row r="27" spans="1:13" x14ac:dyDescent="0.35">
      <c r="A27" s="20"/>
      <c r="B27" s="208"/>
      <c r="C27" s="208"/>
      <c r="D27" s="21"/>
      <c r="E27" s="21"/>
      <c r="F27" s="21"/>
      <c r="G27" s="21"/>
      <c r="H27" s="21"/>
      <c r="I27" s="21"/>
      <c r="J27" s="21"/>
      <c r="K27" s="21"/>
      <c r="L27" s="78"/>
      <c r="M27" s="27">
        <f t="shared" si="0"/>
        <v>0</v>
      </c>
    </row>
    <row r="28" spans="1:13" x14ac:dyDescent="0.35">
      <c r="A28" s="20"/>
      <c r="B28" s="208"/>
      <c r="C28" s="208"/>
      <c r="D28" s="21"/>
      <c r="E28" s="21"/>
      <c r="F28" s="21"/>
      <c r="G28" s="21"/>
      <c r="H28" s="21"/>
      <c r="I28" s="21"/>
      <c r="J28" s="21"/>
      <c r="K28" s="21"/>
      <c r="L28" s="78"/>
      <c r="M28" s="27">
        <f t="shared" si="0"/>
        <v>0</v>
      </c>
    </row>
    <row r="29" spans="1:13" x14ac:dyDescent="0.35">
      <c r="A29" s="20"/>
      <c r="B29" s="208"/>
      <c r="C29" s="208"/>
      <c r="D29" s="21"/>
      <c r="E29" s="21"/>
      <c r="F29" s="21"/>
      <c r="G29" s="21"/>
      <c r="H29" s="21"/>
      <c r="I29" s="21"/>
      <c r="J29" s="21"/>
      <c r="K29" s="21"/>
      <c r="L29" s="78"/>
      <c r="M29" s="27">
        <f t="shared" si="0"/>
        <v>0</v>
      </c>
    </row>
    <row r="30" spans="1:13" x14ac:dyDescent="0.35">
      <c r="A30" s="20"/>
      <c r="B30" s="208"/>
      <c r="C30" s="208"/>
      <c r="D30" s="21"/>
      <c r="E30" s="21"/>
      <c r="F30" s="21"/>
      <c r="G30" s="21"/>
      <c r="H30" s="21"/>
      <c r="I30" s="21"/>
      <c r="J30" s="21"/>
      <c r="K30" s="21"/>
      <c r="L30" s="78"/>
      <c r="M30" s="27">
        <f t="shared" si="0"/>
        <v>0</v>
      </c>
    </row>
    <row r="31" spans="1:13" x14ac:dyDescent="0.35">
      <c r="A31" s="20"/>
      <c r="B31" s="208"/>
      <c r="C31" s="208"/>
      <c r="D31" s="21"/>
      <c r="E31" s="21"/>
      <c r="F31" s="21"/>
      <c r="G31" s="21"/>
      <c r="H31" s="21"/>
      <c r="I31" s="21"/>
      <c r="J31" s="21"/>
      <c r="K31" s="21"/>
      <c r="L31" s="78"/>
      <c r="M31" s="27">
        <f t="shared" si="0"/>
        <v>0</v>
      </c>
    </row>
    <row r="32" spans="1:13" x14ac:dyDescent="0.35">
      <c r="A32" s="20"/>
      <c r="B32" s="208"/>
      <c r="C32" s="208"/>
      <c r="D32" s="21"/>
      <c r="E32" s="21"/>
      <c r="F32" s="21"/>
      <c r="G32" s="21"/>
      <c r="H32" s="21"/>
      <c r="I32" s="21"/>
      <c r="J32" s="21"/>
      <c r="K32" s="21"/>
      <c r="L32" s="78"/>
      <c r="M32" s="27">
        <f t="shared" si="0"/>
        <v>0</v>
      </c>
    </row>
    <row r="33" spans="1:13" x14ac:dyDescent="0.35">
      <c r="A33" s="20"/>
      <c r="B33" s="208"/>
      <c r="C33" s="208"/>
      <c r="D33" s="21"/>
      <c r="E33" s="21"/>
      <c r="F33" s="21"/>
      <c r="G33" s="21"/>
      <c r="H33" s="21"/>
      <c r="I33" s="21"/>
      <c r="J33" s="21"/>
      <c r="K33" s="21"/>
      <c r="L33" s="78"/>
      <c r="M33" s="27">
        <f t="shared" si="0"/>
        <v>0</v>
      </c>
    </row>
    <row r="34" spans="1:13" x14ac:dyDescent="0.35">
      <c r="A34" s="20"/>
      <c r="B34" s="208"/>
      <c r="C34" s="208"/>
      <c r="D34" s="21"/>
      <c r="E34" s="21"/>
      <c r="F34" s="21"/>
      <c r="G34" s="21"/>
      <c r="H34" s="21"/>
      <c r="I34" s="21"/>
      <c r="J34" s="21"/>
      <c r="K34" s="21"/>
      <c r="L34" s="78"/>
      <c r="M34" s="27">
        <f t="shared" si="0"/>
        <v>0</v>
      </c>
    </row>
    <row r="35" spans="1:13" x14ac:dyDescent="0.35">
      <c r="A35" s="20"/>
      <c r="B35" s="208"/>
      <c r="C35" s="208"/>
      <c r="D35" s="21"/>
      <c r="E35" s="21"/>
      <c r="F35" s="21"/>
      <c r="G35" s="21"/>
      <c r="H35" s="21"/>
      <c r="I35" s="21"/>
      <c r="J35" s="21"/>
      <c r="K35" s="21"/>
      <c r="L35" s="78"/>
      <c r="M35" s="27">
        <f t="shared" si="0"/>
        <v>0</v>
      </c>
    </row>
    <row r="36" spans="1:13" x14ac:dyDescent="0.35">
      <c r="A36" s="20"/>
      <c r="B36" s="208"/>
      <c r="C36" s="208"/>
      <c r="D36" s="21"/>
      <c r="E36" s="21"/>
      <c r="F36" s="21"/>
      <c r="G36" s="21"/>
      <c r="H36" s="21"/>
      <c r="I36" s="21"/>
      <c r="J36" s="21"/>
      <c r="K36" s="21"/>
      <c r="L36" s="78"/>
      <c r="M36" s="27">
        <f t="shared" si="0"/>
        <v>0</v>
      </c>
    </row>
    <row r="37" spans="1:13" x14ac:dyDescent="0.35">
      <c r="A37" s="20"/>
      <c r="B37" s="208"/>
      <c r="C37" s="208"/>
      <c r="D37" s="21"/>
      <c r="E37" s="21"/>
      <c r="F37" s="21"/>
      <c r="G37" s="21"/>
      <c r="H37" s="21"/>
      <c r="I37" s="21"/>
      <c r="J37" s="21"/>
      <c r="K37" s="21"/>
      <c r="L37" s="78"/>
      <c r="M37" s="27">
        <f t="shared" si="0"/>
        <v>0</v>
      </c>
    </row>
    <row r="38" spans="1:13" x14ac:dyDescent="0.35">
      <c r="A38" s="20"/>
      <c r="B38" s="208"/>
      <c r="C38" s="208"/>
      <c r="D38" s="21"/>
      <c r="E38" s="21"/>
      <c r="F38" s="21"/>
      <c r="G38" s="21"/>
      <c r="H38" s="21"/>
      <c r="I38" s="21"/>
      <c r="J38" s="21"/>
      <c r="K38" s="21"/>
      <c r="L38" s="78"/>
      <c r="M38" s="27">
        <f t="shared" si="0"/>
        <v>0</v>
      </c>
    </row>
    <row r="39" spans="1:13" x14ac:dyDescent="0.35">
      <c r="A39" s="20"/>
      <c r="B39" s="208"/>
      <c r="C39" s="208"/>
      <c r="D39" s="21"/>
      <c r="E39" s="21"/>
      <c r="F39" s="21"/>
      <c r="G39" s="21"/>
      <c r="H39" s="21"/>
      <c r="I39" s="21"/>
      <c r="J39" s="21"/>
      <c r="K39" s="21"/>
      <c r="L39" s="78"/>
      <c r="M39" s="27">
        <f t="shared" si="0"/>
        <v>0</v>
      </c>
    </row>
    <row r="40" spans="1:13" x14ac:dyDescent="0.35">
      <c r="A40" s="20"/>
      <c r="B40" s="208"/>
      <c r="C40" s="208"/>
      <c r="D40" s="21"/>
      <c r="E40" s="21"/>
      <c r="F40" s="21"/>
      <c r="G40" s="21"/>
      <c r="H40" s="21"/>
      <c r="I40" s="21"/>
      <c r="J40" s="21"/>
      <c r="K40" s="21"/>
      <c r="L40" s="78"/>
      <c r="M40" s="27">
        <f t="shared" si="0"/>
        <v>0</v>
      </c>
    </row>
    <row r="41" spans="1:13" x14ac:dyDescent="0.35">
      <c r="A41" s="20"/>
      <c r="B41" s="208"/>
      <c r="C41" s="208"/>
      <c r="D41" s="21"/>
      <c r="E41" s="21"/>
      <c r="F41" s="21"/>
      <c r="G41" s="21"/>
      <c r="H41" s="21"/>
      <c r="I41" s="21"/>
      <c r="J41" s="21"/>
      <c r="K41" s="21"/>
      <c r="L41" s="78"/>
      <c r="M41" s="27">
        <f t="shared" si="0"/>
        <v>0</v>
      </c>
    </row>
    <row r="42" spans="1:13" x14ac:dyDescent="0.35">
      <c r="A42" s="20"/>
      <c r="B42" s="208"/>
      <c r="C42" s="208"/>
      <c r="D42" s="21"/>
      <c r="E42" s="21"/>
      <c r="F42" s="21"/>
      <c r="G42" s="21"/>
      <c r="H42" s="21"/>
      <c r="I42" s="21"/>
      <c r="J42" s="21"/>
      <c r="K42" s="21"/>
      <c r="L42" s="78"/>
      <c r="M42" s="27">
        <f t="shared" si="0"/>
        <v>0</v>
      </c>
    </row>
    <row r="43" spans="1:13" x14ac:dyDescent="0.35">
      <c r="A43" s="20"/>
      <c r="B43" s="208"/>
      <c r="C43" s="208"/>
      <c r="D43" s="21"/>
      <c r="E43" s="21"/>
      <c r="F43" s="21"/>
      <c r="G43" s="21"/>
      <c r="H43" s="21"/>
      <c r="I43" s="21"/>
      <c r="J43" s="21"/>
      <c r="K43" s="21"/>
      <c r="L43" s="78"/>
      <c r="M43" s="27">
        <f t="shared" si="0"/>
        <v>0</v>
      </c>
    </row>
    <row r="44" spans="1:13" x14ac:dyDescent="0.35">
      <c r="A44" s="20"/>
      <c r="B44" s="208"/>
      <c r="C44" s="208"/>
      <c r="D44" s="21"/>
      <c r="E44" s="21"/>
      <c r="F44" s="21"/>
      <c r="G44" s="21"/>
      <c r="H44" s="21"/>
      <c r="I44" s="21"/>
      <c r="J44" s="21"/>
      <c r="K44" s="21"/>
      <c r="L44" s="78"/>
      <c r="M44" s="27">
        <f t="shared" si="0"/>
        <v>0</v>
      </c>
    </row>
    <row r="45" spans="1:13" x14ac:dyDescent="0.35">
      <c r="A45" s="20"/>
      <c r="B45" s="208"/>
      <c r="C45" s="208"/>
      <c r="D45" s="21"/>
      <c r="E45" s="21"/>
      <c r="F45" s="21"/>
      <c r="G45" s="21"/>
      <c r="H45" s="21"/>
      <c r="I45" s="21"/>
      <c r="J45" s="21"/>
      <c r="K45" s="21"/>
      <c r="L45" s="78"/>
      <c r="M45" s="27">
        <f t="shared" si="0"/>
        <v>0</v>
      </c>
    </row>
    <row r="46" spans="1:13" x14ac:dyDescent="0.35">
      <c r="A46" s="20"/>
      <c r="B46" s="208"/>
      <c r="C46" s="208"/>
      <c r="D46" s="21"/>
      <c r="E46" s="21"/>
      <c r="F46" s="21"/>
      <c r="G46" s="21"/>
      <c r="H46" s="21"/>
      <c r="I46" s="21"/>
      <c r="J46" s="21"/>
      <c r="K46" s="21"/>
      <c r="L46" s="78"/>
      <c r="M46" s="27">
        <f t="shared" si="0"/>
        <v>0</v>
      </c>
    </row>
    <row r="47" spans="1:13" x14ac:dyDescent="0.35">
      <c r="A47" s="8" t="s">
        <v>206</v>
      </c>
      <c r="B47" s="68"/>
      <c r="C47" s="68"/>
      <c r="D47" s="69">
        <f>SUM(D10:D16)</f>
        <v>0</v>
      </c>
      <c r="E47" s="69">
        <f t="shared" ref="E47:K47" si="1">SUM(E10:E16)</f>
        <v>0</v>
      </c>
      <c r="F47" s="69">
        <f t="shared" si="1"/>
        <v>0</v>
      </c>
      <c r="G47" s="69">
        <f t="shared" si="1"/>
        <v>0</v>
      </c>
      <c r="H47" s="69">
        <f t="shared" si="1"/>
        <v>0</v>
      </c>
      <c r="I47" s="69">
        <f t="shared" si="1"/>
        <v>0</v>
      </c>
      <c r="J47" s="69">
        <f t="shared" si="1"/>
        <v>0</v>
      </c>
      <c r="K47" s="69">
        <f t="shared" si="1"/>
        <v>0</v>
      </c>
      <c r="L47" s="78"/>
      <c r="M47" s="27">
        <f t="shared" si="0"/>
        <v>0</v>
      </c>
    </row>
    <row r="48" spans="1:13" ht="16" thickBot="1" x14ac:dyDescent="0.4">
      <c r="A48" s="3" t="str">
        <f>"TOTAL "&amp;UPPER(A1)</f>
        <v>TOTAL CONTRACTUAL SERVICES</v>
      </c>
      <c r="B48" s="28"/>
      <c r="C48" s="28"/>
      <c r="D48" s="30">
        <f>ROUND(SUM(D8:D46),0)</f>
        <v>0</v>
      </c>
      <c r="E48" s="30">
        <f t="shared" ref="E48:K48" si="2">ROUND(SUM(E8:E46),0)</f>
        <v>0</v>
      </c>
      <c r="F48" s="30">
        <f t="shared" si="2"/>
        <v>0</v>
      </c>
      <c r="G48" s="30">
        <f t="shared" si="2"/>
        <v>0</v>
      </c>
      <c r="H48" s="30">
        <f t="shared" si="2"/>
        <v>0</v>
      </c>
      <c r="I48" s="30">
        <f t="shared" si="2"/>
        <v>0</v>
      </c>
      <c r="J48" s="30">
        <f t="shared" si="2"/>
        <v>0</v>
      </c>
      <c r="K48" s="30">
        <f t="shared" si="2"/>
        <v>0</v>
      </c>
      <c r="L48" s="79"/>
      <c r="M48" s="30">
        <f>ROUND(SUM(M8:M46),0)</f>
        <v>0</v>
      </c>
    </row>
    <row r="49" ht="16" thickTop="1" x14ac:dyDescent="0.35"/>
  </sheetData>
  <sheetProtection algorithmName="SHA-512" hashValue="yXpSajqSXB+ZU9n2pExfe9YC0tcIyuNo22tcwvwds9arypmsWIFOb/muCc5EBn5wepq3EFAAQjFyJuA8GvoC+g==" saltValue="sHeWYqZVrgf8KCJ82DtscA==" spinCount="100000" sheet="1" objects="1" scenarios="1"/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A2D2F-DB78-488A-B5DB-987507C74F5B}">
  <sheetPr codeName="Sheet30">
    <tabColor rgb="FFFFFF00"/>
  </sheetPr>
  <dimension ref="A1:N49"/>
  <sheetViews>
    <sheetView workbookViewId="0">
      <pane xSplit="1" ySplit="7" topLeftCell="B8" activePane="bottomRight" state="frozen"/>
      <selection pane="topRight" activeCell="E10" sqref="E10"/>
      <selection pane="bottomLeft" activeCell="E10" sqref="E10"/>
      <selection pane="bottomRight" activeCell="E23" sqref="E23"/>
    </sheetView>
  </sheetViews>
  <sheetFormatPr defaultColWidth="8.765625" defaultRowHeight="15.5" x14ac:dyDescent="0.35"/>
  <cols>
    <col min="1" max="1" width="20.765625" style="22" customWidth="1"/>
    <col min="2" max="2" width="11.3046875" style="22" customWidth="1"/>
    <col min="3" max="3" width="13.07421875" style="22" customWidth="1"/>
    <col min="4" max="11" width="10.765625" style="22" customWidth="1"/>
    <col min="12" max="12" width="1.07421875" style="22" customWidth="1"/>
    <col min="13" max="13" width="10.765625" style="22" customWidth="1"/>
    <col min="14" max="14" width="90.69140625" style="22" customWidth="1"/>
    <col min="15" max="16384" width="8.765625" style="22"/>
  </cols>
  <sheetData>
    <row r="1" spans="1:14" x14ac:dyDescent="0.35">
      <c r="A1" s="1" t="s">
        <v>261</v>
      </c>
      <c r="B1"/>
      <c r="C1"/>
      <c r="D1"/>
      <c r="E1"/>
      <c r="F1"/>
      <c r="G1"/>
      <c r="H1"/>
      <c r="I1"/>
      <c r="J1"/>
      <c r="K1"/>
    </row>
    <row r="2" spans="1:14" x14ac:dyDescent="0.35">
      <c r="A2" s="1" t="s">
        <v>41</v>
      </c>
      <c r="B2" s="5"/>
      <c r="C2"/>
      <c r="D2">
        <f>Budget!D1</f>
        <v>0</v>
      </c>
      <c r="E2">
        <f>Budget!E1</f>
        <v>0</v>
      </c>
      <c r="F2">
        <f>Budget!F1</f>
        <v>0</v>
      </c>
      <c r="G2">
        <f>Budget!G1</f>
        <v>0</v>
      </c>
      <c r="H2">
        <f>Budget!H1</f>
        <v>0</v>
      </c>
      <c r="I2">
        <f>Budget!I1</f>
        <v>0</v>
      </c>
      <c r="J2">
        <f>Budget!J1</f>
        <v>0</v>
      </c>
      <c r="K2">
        <f>Budget!K1</f>
        <v>0</v>
      </c>
    </row>
    <row r="3" spans="1:14" x14ac:dyDescent="0.35">
      <c r="A3" s="5" t="s">
        <v>196</v>
      </c>
      <c r="B3" s="5">
        <f>Budget!B3</f>
        <v>0</v>
      </c>
      <c r="C3"/>
      <c r="D3"/>
      <c r="E3"/>
      <c r="F3"/>
      <c r="G3"/>
      <c r="H3"/>
      <c r="I3"/>
      <c r="J3"/>
      <c r="K3"/>
    </row>
    <row r="4" spans="1:14" ht="53.25" customHeight="1" x14ac:dyDescent="0.35">
      <c r="A4" s="5"/>
      <c r="B4" s="5"/>
      <c r="C4"/>
      <c r="D4" s="7" t="str">
        <f>IF(ISBLANK(Budget!D4),"",Budget!D4)</f>
        <v>NONE</v>
      </c>
      <c r="E4" s="7" t="str">
        <f>IF(ISBLANK(Budget!E4),"",Budget!E4)</f>
        <v>NONE</v>
      </c>
      <c r="F4" s="7" t="str">
        <f>IF(ISBLANK(Budget!F4),"",Budget!F4)</f>
        <v>NONE</v>
      </c>
      <c r="G4" s="7" t="str">
        <f>IF(ISBLANK(Budget!G4),"",Budget!G4)</f>
        <v>NONE</v>
      </c>
      <c r="H4" s="7" t="str">
        <f>IF(ISBLANK(Budget!H4),"",Budget!H4)</f>
        <v>NONE</v>
      </c>
      <c r="I4" s="7" t="str">
        <f>IF(ISBLANK(Budget!I4),"",Budget!I4)</f>
        <v>NONE</v>
      </c>
      <c r="J4" s="7" t="str">
        <f>IF(ISBLANK(Budget!J4),"",Budget!J4)</f>
        <v>NONE</v>
      </c>
      <c r="K4" s="7" t="str">
        <f>IF(ISBLANK(Budget!K4),"",Budget!K4)</f>
        <v>NONE</v>
      </c>
      <c r="L4" s="32"/>
      <c r="M4" s="75" t="s">
        <v>174</v>
      </c>
      <c r="N4" t="s">
        <v>252</v>
      </c>
    </row>
    <row r="5" spans="1:14" x14ac:dyDescent="0.35">
      <c r="A5" s="185"/>
      <c r="B5" s="183" t="s">
        <v>253</v>
      </c>
      <c r="C5" s="183"/>
      <c r="D5"/>
      <c r="E5"/>
      <c r="F5"/>
      <c r="G5"/>
      <c r="H5"/>
      <c r="I5"/>
      <c r="J5"/>
      <c r="K5"/>
      <c r="N5" s="185"/>
    </row>
    <row r="6" spans="1:14" x14ac:dyDescent="0.35">
      <c r="A6" s="185"/>
      <c r="B6" s="183" t="s">
        <v>254</v>
      </c>
      <c r="C6" s="183" t="s">
        <v>256</v>
      </c>
      <c r="D6"/>
      <c r="E6"/>
      <c r="F6"/>
      <c r="G6"/>
      <c r="H6"/>
      <c r="I6"/>
      <c r="J6"/>
      <c r="K6"/>
      <c r="N6" s="185"/>
    </row>
    <row r="7" spans="1:14" x14ac:dyDescent="0.35">
      <c r="A7" s="183" t="s">
        <v>199</v>
      </c>
      <c r="B7" s="183" t="s">
        <v>255</v>
      </c>
      <c r="C7" s="183" t="s">
        <v>233</v>
      </c>
      <c r="D7" s="1" t="s">
        <v>202</v>
      </c>
      <c r="E7" s="1" t="s">
        <v>202</v>
      </c>
      <c r="F7" s="1" t="s">
        <v>202</v>
      </c>
      <c r="G7" s="1" t="s">
        <v>202</v>
      </c>
      <c r="H7" s="1" t="s">
        <v>202</v>
      </c>
      <c r="I7" s="1" t="s">
        <v>202</v>
      </c>
      <c r="J7" s="1" t="s">
        <v>202</v>
      </c>
      <c r="K7" s="1" t="s">
        <v>202</v>
      </c>
      <c r="L7" s="65"/>
      <c r="M7" s="76"/>
      <c r="N7" s="183" t="s">
        <v>203</v>
      </c>
    </row>
    <row r="8" spans="1:14" x14ac:dyDescent="0.35">
      <c r="A8" s="2"/>
      <c r="B8" s="73"/>
      <c r="C8" s="73"/>
      <c r="D8" s="74"/>
      <c r="E8" s="74"/>
      <c r="F8" s="74"/>
      <c r="G8" s="74"/>
      <c r="H8" s="74"/>
      <c r="I8" s="74"/>
      <c r="J8" s="74"/>
      <c r="K8" s="74"/>
      <c r="L8" s="77"/>
      <c r="M8" s="24">
        <f t="shared" ref="M8:M47" si="0">SUM(D8:K8)</f>
        <v>0</v>
      </c>
    </row>
    <row r="9" spans="1:14" x14ac:dyDescent="0.35">
      <c r="A9" s="70" t="s">
        <v>204</v>
      </c>
      <c r="B9" s="207"/>
      <c r="C9" s="207"/>
      <c r="D9" s="67"/>
      <c r="E9" s="67"/>
      <c r="F9" s="67"/>
      <c r="G9" s="67"/>
      <c r="H9" s="67"/>
      <c r="I9" s="67"/>
      <c r="J9" s="67"/>
      <c r="K9" s="67"/>
      <c r="L9" s="78"/>
      <c r="M9" s="27">
        <f t="shared" si="0"/>
        <v>0</v>
      </c>
    </row>
    <row r="10" spans="1:14" x14ac:dyDescent="0.35">
      <c r="A10" s="72"/>
      <c r="B10" s="208"/>
      <c r="C10" s="208"/>
      <c r="D10" s="19"/>
      <c r="E10" s="19"/>
      <c r="F10" s="19"/>
      <c r="G10" s="19"/>
      <c r="H10" s="19"/>
      <c r="I10" s="19"/>
      <c r="J10" s="19"/>
      <c r="K10" s="19"/>
      <c r="L10" s="78"/>
      <c r="M10" s="27">
        <f t="shared" si="0"/>
        <v>0</v>
      </c>
    </row>
    <row r="11" spans="1:14" x14ac:dyDescent="0.35">
      <c r="A11" s="72"/>
      <c r="B11" s="208"/>
      <c r="C11" s="208"/>
      <c r="D11" s="19"/>
      <c r="E11" s="19"/>
      <c r="F11" s="19"/>
      <c r="G11" s="19"/>
      <c r="H11" s="19"/>
      <c r="I11" s="19"/>
      <c r="J11" s="19"/>
      <c r="K11" s="19"/>
      <c r="L11" s="78"/>
      <c r="M11" s="27">
        <f t="shared" si="0"/>
        <v>0</v>
      </c>
    </row>
    <row r="12" spans="1:14" x14ac:dyDescent="0.35">
      <c r="A12" s="72"/>
      <c r="B12" s="208"/>
      <c r="C12" s="208"/>
      <c r="D12" s="19"/>
      <c r="E12" s="19"/>
      <c r="F12" s="19"/>
      <c r="G12" s="19"/>
      <c r="H12" s="19"/>
      <c r="I12" s="19"/>
      <c r="J12" s="19"/>
      <c r="K12" s="19"/>
      <c r="L12" s="78"/>
      <c r="M12" s="27">
        <f t="shared" si="0"/>
        <v>0</v>
      </c>
    </row>
    <row r="13" spans="1:14" x14ac:dyDescent="0.35">
      <c r="A13" s="72"/>
      <c r="B13" s="208"/>
      <c r="C13" s="208"/>
      <c r="D13" s="19"/>
      <c r="E13" s="19"/>
      <c r="F13" s="19"/>
      <c r="G13" s="19"/>
      <c r="H13" s="19"/>
      <c r="I13" s="19"/>
      <c r="J13" s="19"/>
      <c r="K13" s="19"/>
      <c r="L13" s="78"/>
      <c r="M13" s="27">
        <f t="shared" si="0"/>
        <v>0</v>
      </c>
    </row>
    <row r="14" spans="1:14" x14ac:dyDescent="0.35">
      <c r="A14" s="72"/>
      <c r="B14" s="208"/>
      <c r="C14" s="208"/>
      <c r="D14" s="19"/>
      <c r="E14" s="19"/>
      <c r="F14" s="19"/>
      <c r="G14" s="19"/>
      <c r="H14" s="19"/>
      <c r="I14" s="19"/>
      <c r="J14" s="19"/>
      <c r="K14" s="19"/>
      <c r="L14" s="78"/>
      <c r="M14" s="27">
        <f t="shared" si="0"/>
        <v>0</v>
      </c>
    </row>
    <row r="15" spans="1:14" x14ac:dyDescent="0.35">
      <c r="A15" s="72"/>
      <c r="B15" s="208"/>
      <c r="C15" s="208"/>
      <c r="D15" s="19"/>
      <c r="E15" s="19"/>
      <c r="F15" s="19"/>
      <c r="G15" s="19"/>
      <c r="H15" s="19"/>
      <c r="I15" s="19"/>
      <c r="J15" s="19"/>
      <c r="K15" s="19"/>
      <c r="L15" s="78"/>
      <c r="M15" s="27">
        <f t="shared" si="0"/>
        <v>0</v>
      </c>
    </row>
    <row r="16" spans="1:14" x14ac:dyDescent="0.35">
      <c r="A16" s="72"/>
      <c r="B16" s="208"/>
      <c r="C16" s="208"/>
      <c r="D16" s="19"/>
      <c r="E16" s="19"/>
      <c r="F16" s="19"/>
      <c r="G16" s="19"/>
      <c r="H16" s="19"/>
      <c r="I16" s="19"/>
      <c r="J16" s="19"/>
      <c r="K16" s="19"/>
      <c r="L16" s="78"/>
      <c r="M16" s="27">
        <f t="shared" si="0"/>
        <v>0</v>
      </c>
    </row>
    <row r="17" spans="1:13" x14ac:dyDescent="0.35">
      <c r="A17" s="18" t="s">
        <v>205</v>
      </c>
      <c r="B17" s="207"/>
      <c r="C17" s="207"/>
      <c r="D17" s="28"/>
      <c r="E17" s="28"/>
      <c r="F17" s="28"/>
      <c r="G17" s="28"/>
      <c r="H17" s="28"/>
      <c r="I17" s="28"/>
      <c r="J17" s="28"/>
      <c r="K17" s="28"/>
      <c r="L17" s="78"/>
      <c r="M17" s="27">
        <f t="shared" si="0"/>
        <v>0</v>
      </c>
    </row>
    <row r="18" spans="1:13" x14ac:dyDescent="0.35">
      <c r="A18" s="20"/>
      <c r="B18" s="208"/>
      <c r="C18" s="208"/>
      <c r="D18" s="21"/>
      <c r="E18" s="21"/>
      <c r="F18" s="21"/>
      <c r="G18" s="21"/>
      <c r="H18" s="21"/>
      <c r="I18" s="21"/>
      <c r="J18" s="21"/>
      <c r="K18" s="21"/>
      <c r="L18" s="78"/>
      <c r="M18" s="27">
        <f t="shared" si="0"/>
        <v>0</v>
      </c>
    </row>
    <row r="19" spans="1:13" x14ac:dyDescent="0.35">
      <c r="A19" s="20"/>
      <c r="B19" s="208"/>
      <c r="C19" s="208"/>
      <c r="D19" s="21"/>
      <c r="E19" s="21"/>
      <c r="F19" s="21"/>
      <c r="G19" s="21"/>
      <c r="H19" s="21"/>
      <c r="I19" s="21"/>
      <c r="J19" s="21"/>
      <c r="K19" s="21"/>
      <c r="L19" s="21"/>
      <c r="M19" s="27">
        <f t="shared" si="0"/>
        <v>0</v>
      </c>
    </row>
    <row r="20" spans="1:13" x14ac:dyDescent="0.35">
      <c r="A20" s="20"/>
      <c r="B20" s="208"/>
      <c r="C20" s="208"/>
      <c r="D20" s="21"/>
      <c r="E20" s="21"/>
      <c r="F20" s="21"/>
      <c r="G20" s="21"/>
      <c r="H20" s="21"/>
      <c r="I20" s="21"/>
      <c r="J20" s="21"/>
      <c r="K20" s="21"/>
      <c r="L20" s="78"/>
      <c r="M20" s="27">
        <f t="shared" si="0"/>
        <v>0</v>
      </c>
    </row>
    <row r="21" spans="1:13" x14ac:dyDescent="0.35">
      <c r="A21" s="20"/>
      <c r="B21" s="208"/>
      <c r="C21" s="208"/>
      <c r="D21" s="21"/>
      <c r="E21" s="21"/>
      <c r="F21" s="21"/>
      <c r="G21" s="21"/>
      <c r="H21" s="21"/>
      <c r="I21" s="21"/>
      <c r="J21" s="21"/>
      <c r="K21" s="21"/>
      <c r="L21" s="78"/>
      <c r="M21" s="27">
        <f t="shared" si="0"/>
        <v>0</v>
      </c>
    </row>
    <row r="22" spans="1:13" x14ac:dyDescent="0.35">
      <c r="A22" s="20"/>
      <c r="B22" s="208"/>
      <c r="C22" s="208"/>
      <c r="D22" s="21"/>
      <c r="E22" s="21"/>
      <c r="F22" s="21"/>
      <c r="G22" s="21"/>
      <c r="H22" s="21"/>
      <c r="I22" s="21"/>
      <c r="J22" s="21"/>
      <c r="K22" s="21"/>
      <c r="L22" s="78"/>
      <c r="M22" s="27">
        <f t="shared" si="0"/>
        <v>0</v>
      </c>
    </row>
    <row r="23" spans="1:13" x14ac:dyDescent="0.35">
      <c r="A23" s="20"/>
      <c r="B23" s="208"/>
      <c r="C23" s="208"/>
      <c r="D23" s="21"/>
      <c r="E23" s="21"/>
      <c r="F23" s="21"/>
      <c r="G23" s="21"/>
      <c r="H23" s="21"/>
      <c r="I23" s="21"/>
      <c r="J23" s="21"/>
      <c r="K23" s="21"/>
      <c r="L23" s="78"/>
      <c r="M23" s="27">
        <f t="shared" si="0"/>
        <v>0</v>
      </c>
    </row>
    <row r="24" spans="1:13" x14ac:dyDescent="0.35">
      <c r="A24" s="20"/>
      <c r="B24" s="208"/>
      <c r="C24" s="208"/>
      <c r="D24" s="21"/>
      <c r="E24" s="21"/>
      <c r="F24" s="21"/>
      <c r="G24" s="21"/>
      <c r="H24" s="21"/>
      <c r="I24" s="21"/>
      <c r="J24" s="21"/>
      <c r="K24" s="21"/>
      <c r="L24" s="78"/>
      <c r="M24" s="27">
        <f t="shared" si="0"/>
        <v>0</v>
      </c>
    </row>
    <row r="25" spans="1:13" x14ac:dyDescent="0.35">
      <c r="A25" s="20"/>
      <c r="B25" s="208"/>
      <c r="C25" s="208"/>
      <c r="D25" s="21"/>
      <c r="E25" s="21"/>
      <c r="F25" s="21"/>
      <c r="G25" s="21"/>
      <c r="H25" s="21"/>
      <c r="I25" s="21"/>
      <c r="J25" s="21"/>
      <c r="K25" s="21"/>
      <c r="L25" s="78"/>
      <c r="M25" s="27">
        <f t="shared" si="0"/>
        <v>0</v>
      </c>
    </row>
    <row r="26" spans="1:13" x14ac:dyDescent="0.35">
      <c r="A26" s="20"/>
      <c r="B26" s="208"/>
      <c r="C26" s="208"/>
      <c r="D26" s="21"/>
      <c r="E26" s="21"/>
      <c r="F26" s="21"/>
      <c r="G26" s="21"/>
      <c r="H26" s="21"/>
      <c r="I26" s="21"/>
      <c r="J26" s="21"/>
      <c r="K26" s="21"/>
      <c r="L26" s="78"/>
      <c r="M26" s="27">
        <f t="shared" si="0"/>
        <v>0</v>
      </c>
    </row>
    <row r="27" spans="1:13" x14ac:dyDescent="0.35">
      <c r="A27" s="20"/>
      <c r="B27" s="208"/>
      <c r="C27" s="208"/>
      <c r="D27" s="21"/>
      <c r="E27" s="21"/>
      <c r="F27" s="21"/>
      <c r="G27" s="21"/>
      <c r="H27" s="21"/>
      <c r="I27" s="21"/>
      <c r="J27" s="21"/>
      <c r="K27" s="21"/>
      <c r="L27" s="78"/>
      <c r="M27" s="27">
        <f t="shared" si="0"/>
        <v>0</v>
      </c>
    </row>
    <row r="28" spans="1:13" x14ac:dyDescent="0.35">
      <c r="A28" s="20"/>
      <c r="B28" s="208"/>
      <c r="C28" s="208"/>
      <c r="D28" s="21"/>
      <c r="E28" s="21"/>
      <c r="F28" s="21"/>
      <c r="G28" s="21"/>
      <c r="H28" s="21"/>
      <c r="I28" s="21"/>
      <c r="J28" s="21"/>
      <c r="K28" s="21"/>
      <c r="L28" s="78"/>
      <c r="M28" s="27">
        <f t="shared" si="0"/>
        <v>0</v>
      </c>
    </row>
    <row r="29" spans="1:13" x14ac:dyDescent="0.35">
      <c r="A29" s="20"/>
      <c r="B29" s="208"/>
      <c r="C29" s="208"/>
      <c r="D29" s="21"/>
      <c r="E29" s="21"/>
      <c r="F29" s="21"/>
      <c r="G29" s="21"/>
      <c r="H29" s="21"/>
      <c r="I29" s="21"/>
      <c r="J29" s="21"/>
      <c r="K29" s="21"/>
      <c r="L29" s="78"/>
      <c r="M29" s="27">
        <f t="shared" si="0"/>
        <v>0</v>
      </c>
    </row>
    <row r="30" spans="1:13" x14ac:dyDescent="0.35">
      <c r="A30" s="20"/>
      <c r="B30" s="208"/>
      <c r="C30" s="208"/>
      <c r="D30" s="21"/>
      <c r="E30" s="21"/>
      <c r="F30" s="21"/>
      <c r="G30" s="21"/>
      <c r="H30" s="21"/>
      <c r="I30" s="21"/>
      <c r="J30" s="21"/>
      <c r="K30" s="21"/>
      <c r="L30" s="78"/>
      <c r="M30" s="27">
        <f t="shared" si="0"/>
        <v>0</v>
      </c>
    </row>
    <row r="31" spans="1:13" x14ac:dyDescent="0.35">
      <c r="A31" s="20"/>
      <c r="B31" s="208"/>
      <c r="C31" s="208"/>
      <c r="D31" s="21"/>
      <c r="E31" s="21"/>
      <c r="F31" s="21"/>
      <c r="G31" s="21"/>
      <c r="H31" s="21"/>
      <c r="I31" s="21"/>
      <c r="J31" s="21"/>
      <c r="K31" s="21"/>
      <c r="L31" s="78"/>
      <c r="M31" s="27">
        <f t="shared" si="0"/>
        <v>0</v>
      </c>
    </row>
    <row r="32" spans="1:13" x14ac:dyDescent="0.35">
      <c r="A32" s="20"/>
      <c r="B32" s="208"/>
      <c r="C32" s="208"/>
      <c r="D32" s="21"/>
      <c r="E32" s="21"/>
      <c r="F32" s="21"/>
      <c r="G32" s="21"/>
      <c r="H32" s="21"/>
      <c r="I32" s="21"/>
      <c r="J32" s="21"/>
      <c r="K32" s="21"/>
      <c r="L32" s="78"/>
      <c r="M32" s="27">
        <f t="shared" si="0"/>
        <v>0</v>
      </c>
    </row>
    <row r="33" spans="1:13" x14ac:dyDescent="0.35">
      <c r="A33" s="20"/>
      <c r="B33" s="208"/>
      <c r="C33" s="208"/>
      <c r="D33" s="21"/>
      <c r="E33" s="21"/>
      <c r="F33" s="21"/>
      <c r="G33" s="21"/>
      <c r="H33" s="21"/>
      <c r="I33" s="21"/>
      <c r="J33" s="21"/>
      <c r="K33" s="21"/>
      <c r="L33" s="78"/>
      <c r="M33" s="27">
        <f t="shared" si="0"/>
        <v>0</v>
      </c>
    </row>
    <row r="34" spans="1:13" x14ac:dyDescent="0.35">
      <c r="A34" s="20"/>
      <c r="B34" s="208"/>
      <c r="C34" s="208"/>
      <c r="D34" s="21"/>
      <c r="E34" s="21"/>
      <c r="F34" s="21"/>
      <c r="G34" s="21"/>
      <c r="H34" s="21"/>
      <c r="I34" s="21"/>
      <c r="J34" s="21"/>
      <c r="K34" s="21"/>
      <c r="L34" s="78"/>
      <c r="M34" s="27">
        <f t="shared" si="0"/>
        <v>0</v>
      </c>
    </row>
    <row r="35" spans="1:13" x14ac:dyDescent="0.35">
      <c r="A35" s="20"/>
      <c r="B35" s="208"/>
      <c r="C35" s="208"/>
      <c r="D35" s="21"/>
      <c r="E35" s="21"/>
      <c r="F35" s="21"/>
      <c r="G35" s="21"/>
      <c r="H35" s="21"/>
      <c r="I35" s="21"/>
      <c r="J35" s="21"/>
      <c r="K35" s="21"/>
      <c r="L35" s="78"/>
      <c r="M35" s="27">
        <f t="shared" si="0"/>
        <v>0</v>
      </c>
    </row>
    <row r="36" spans="1:13" x14ac:dyDescent="0.35">
      <c r="A36" s="20"/>
      <c r="B36" s="208"/>
      <c r="C36" s="208"/>
      <c r="D36" s="21"/>
      <c r="E36" s="21"/>
      <c r="F36" s="21"/>
      <c r="G36" s="21"/>
      <c r="H36" s="21"/>
      <c r="I36" s="21"/>
      <c r="J36" s="21"/>
      <c r="K36" s="21"/>
      <c r="L36" s="78"/>
      <c r="M36" s="27">
        <f t="shared" si="0"/>
        <v>0</v>
      </c>
    </row>
    <row r="37" spans="1:13" x14ac:dyDescent="0.35">
      <c r="A37" s="20"/>
      <c r="B37" s="208"/>
      <c r="C37" s="208"/>
      <c r="D37" s="21"/>
      <c r="E37" s="21"/>
      <c r="F37" s="21"/>
      <c r="G37" s="21"/>
      <c r="H37" s="21"/>
      <c r="I37" s="21"/>
      <c r="J37" s="21"/>
      <c r="K37" s="21"/>
      <c r="L37" s="78"/>
      <c r="M37" s="27">
        <f t="shared" si="0"/>
        <v>0</v>
      </c>
    </row>
    <row r="38" spans="1:13" x14ac:dyDescent="0.35">
      <c r="A38" s="20"/>
      <c r="B38" s="208"/>
      <c r="C38" s="208"/>
      <c r="D38" s="21"/>
      <c r="E38" s="21"/>
      <c r="F38" s="21"/>
      <c r="G38" s="21"/>
      <c r="H38" s="21"/>
      <c r="I38" s="21"/>
      <c r="J38" s="21"/>
      <c r="K38" s="21"/>
      <c r="L38" s="78"/>
      <c r="M38" s="27">
        <f t="shared" si="0"/>
        <v>0</v>
      </c>
    </row>
    <row r="39" spans="1:13" x14ac:dyDescent="0.35">
      <c r="A39" s="20"/>
      <c r="B39" s="208"/>
      <c r="C39" s="208"/>
      <c r="D39" s="21"/>
      <c r="E39" s="21"/>
      <c r="F39" s="21"/>
      <c r="G39" s="21"/>
      <c r="H39" s="21"/>
      <c r="I39" s="21"/>
      <c r="J39" s="21"/>
      <c r="K39" s="21"/>
      <c r="L39" s="78"/>
      <c r="M39" s="27">
        <f t="shared" si="0"/>
        <v>0</v>
      </c>
    </row>
    <row r="40" spans="1:13" x14ac:dyDescent="0.35">
      <c r="A40" s="20"/>
      <c r="B40" s="208"/>
      <c r="C40" s="208"/>
      <c r="D40" s="21"/>
      <c r="E40" s="21"/>
      <c r="F40" s="21"/>
      <c r="G40" s="21"/>
      <c r="H40" s="21"/>
      <c r="I40" s="21"/>
      <c r="J40" s="21"/>
      <c r="K40" s="21"/>
      <c r="L40" s="78"/>
      <c r="M40" s="27">
        <f t="shared" si="0"/>
        <v>0</v>
      </c>
    </row>
    <row r="41" spans="1:13" x14ac:dyDescent="0.35">
      <c r="A41" s="20"/>
      <c r="B41" s="208"/>
      <c r="C41" s="208"/>
      <c r="D41" s="21"/>
      <c r="E41" s="21"/>
      <c r="F41" s="21"/>
      <c r="G41" s="21"/>
      <c r="H41" s="21"/>
      <c r="I41" s="21"/>
      <c r="J41" s="21"/>
      <c r="K41" s="21"/>
      <c r="L41" s="78"/>
      <c r="M41" s="27">
        <f t="shared" si="0"/>
        <v>0</v>
      </c>
    </row>
    <row r="42" spans="1:13" x14ac:dyDescent="0.35">
      <c r="A42" s="20"/>
      <c r="B42" s="208"/>
      <c r="C42" s="208"/>
      <c r="D42" s="21"/>
      <c r="E42" s="21"/>
      <c r="F42" s="21"/>
      <c r="G42" s="21"/>
      <c r="H42" s="21"/>
      <c r="I42" s="21"/>
      <c r="J42" s="21"/>
      <c r="K42" s="21"/>
      <c r="L42" s="78"/>
      <c r="M42" s="27">
        <f t="shared" si="0"/>
        <v>0</v>
      </c>
    </row>
    <row r="43" spans="1:13" x14ac:dyDescent="0.35">
      <c r="A43" s="20"/>
      <c r="B43" s="208"/>
      <c r="C43" s="208"/>
      <c r="D43" s="21"/>
      <c r="E43" s="21"/>
      <c r="F43" s="21"/>
      <c r="G43" s="21"/>
      <c r="H43" s="21"/>
      <c r="I43" s="21"/>
      <c r="J43" s="21"/>
      <c r="K43" s="21"/>
      <c r="L43" s="78"/>
      <c r="M43" s="27">
        <f t="shared" si="0"/>
        <v>0</v>
      </c>
    </row>
    <row r="44" spans="1:13" x14ac:dyDescent="0.35">
      <c r="A44" s="20"/>
      <c r="B44" s="208"/>
      <c r="C44" s="208"/>
      <c r="D44" s="21"/>
      <c r="E44" s="21"/>
      <c r="F44" s="21"/>
      <c r="G44" s="21"/>
      <c r="H44" s="21"/>
      <c r="I44" s="21"/>
      <c r="J44" s="21"/>
      <c r="K44" s="21"/>
      <c r="L44" s="78"/>
      <c r="M44" s="27">
        <f t="shared" si="0"/>
        <v>0</v>
      </c>
    </row>
    <row r="45" spans="1:13" x14ac:dyDescent="0.35">
      <c r="A45" s="20"/>
      <c r="B45" s="208"/>
      <c r="C45" s="208"/>
      <c r="D45" s="21"/>
      <c r="E45" s="21"/>
      <c r="F45" s="21"/>
      <c r="G45" s="21"/>
      <c r="H45" s="21"/>
      <c r="I45" s="21"/>
      <c r="J45" s="21"/>
      <c r="K45" s="21"/>
      <c r="L45" s="78"/>
      <c r="M45" s="27">
        <f t="shared" si="0"/>
        <v>0</v>
      </c>
    </row>
    <row r="46" spans="1:13" x14ac:dyDescent="0.35">
      <c r="A46" s="20"/>
      <c r="B46" s="208"/>
      <c r="C46" s="208"/>
      <c r="D46" s="21"/>
      <c r="E46" s="21"/>
      <c r="F46" s="21"/>
      <c r="G46" s="21"/>
      <c r="H46" s="21"/>
      <c r="I46" s="21"/>
      <c r="J46" s="21"/>
      <c r="K46" s="21"/>
      <c r="L46" s="78"/>
      <c r="M46" s="27">
        <f t="shared" si="0"/>
        <v>0</v>
      </c>
    </row>
    <row r="47" spans="1:13" x14ac:dyDescent="0.35">
      <c r="A47" s="8" t="s">
        <v>206</v>
      </c>
      <c r="B47" s="68"/>
      <c r="C47" s="68"/>
      <c r="D47" s="69">
        <f>SUM(D10:D16)</f>
        <v>0</v>
      </c>
      <c r="E47" s="69">
        <f t="shared" ref="E47:K47" si="1">SUM(E10:E16)</f>
        <v>0</v>
      </c>
      <c r="F47" s="69">
        <f t="shared" si="1"/>
        <v>0</v>
      </c>
      <c r="G47" s="69">
        <f t="shared" si="1"/>
        <v>0</v>
      </c>
      <c r="H47" s="69">
        <f t="shared" si="1"/>
        <v>0</v>
      </c>
      <c r="I47" s="69">
        <f t="shared" si="1"/>
        <v>0</v>
      </c>
      <c r="J47" s="69">
        <f t="shared" si="1"/>
        <v>0</v>
      </c>
      <c r="K47" s="69">
        <f t="shared" si="1"/>
        <v>0</v>
      </c>
      <c r="L47" s="78"/>
      <c r="M47" s="61">
        <f t="shared" si="0"/>
        <v>0</v>
      </c>
    </row>
    <row r="48" spans="1:13" ht="16" thickBot="1" x14ac:dyDescent="0.4">
      <c r="A48" s="3" t="str">
        <f>"TOTAL "&amp;UPPER(A1)</f>
        <v>TOTAL CONSULTANT SERVICES</v>
      </c>
      <c r="B48" s="28"/>
      <c r="C48" s="28"/>
      <c r="D48" s="30">
        <f>ROUND(SUM(D8:D46),0)</f>
        <v>0</v>
      </c>
      <c r="E48" s="30">
        <f t="shared" ref="E48:K48" si="2">ROUND(SUM(E8:E46),0)</f>
        <v>0</v>
      </c>
      <c r="F48" s="30">
        <f t="shared" si="2"/>
        <v>0</v>
      </c>
      <c r="G48" s="30">
        <f t="shared" si="2"/>
        <v>0</v>
      </c>
      <c r="H48" s="30">
        <f t="shared" si="2"/>
        <v>0</v>
      </c>
      <c r="I48" s="30">
        <f t="shared" si="2"/>
        <v>0</v>
      </c>
      <c r="J48" s="30">
        <f t="shared" si="2"/>
        <v>0</v>
      </c>
      <c r="K48" s="30">
        <f t="shared" si="2"/>
        <v>0</v>
      </c>
      <c r="L48" s="79"/>
      <c r="M48" s="30">
        <f>ROUND(SUM(M8:M46),0)</f>
        <v>0</v>
      </c>
    </row>
    <row r="49" ht="16" thickTop="1" x14ac:dyDescent="0.35"/>
  </sheetData>
  <sheetProtection algorithmName="SHA-512" hashValue="AZyIJu3YDqOTHexhLu9GB7nYe/dGA79TD7kBq7nW0aY1bJ3Jnm2tnL8FnI4sHxo4HVRLtUgPLiHeLb2nk5YJ1Q==" saltValue="6Ch0gi75oHkvTk4wSgS+EQ==" spinCount="100000" sheet="1" objects="1" scenarios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98797-C0FD-41EC-83FF-8D063EE602EA}">
  <sheetPr codeName="Sheet31">
    <tabColor rgb="FFFFFF00"/>
  </sheetPr>
  <dimension ref="A1:N49"/>
  <sheetViews>
    <sheetView zoomScaleNormal="100" workbookViewId="0">
      <pane xSplit="1" ySplit="7" topLeftCell="B8" activePane="bottomRight" state="frozen"/>
      <selection pane="topRight" activeCell="E10" sqref="E10"/>
      <selection pane="bottomLeft" activeCell="E10" sqref="E10"/>
      <selection pane="bottomRight" activeCell="E21" sqref="E21"/>
    </sheetView>
  </sheetViews>
  <sheetFormatPr defaultRowHeight="15.5" x14ac:dyDescent="0.35"/>
  <cols>
    <col min="1" max="1" width="20.765625" customWidth="1"/>
    <col min="2" max="2" width="10" bestFit="1" customWidth="1"/>
    <col min="3" max="3" width="13.07421875" customWidth="1"/>
    <col min="4" max="11" width="10.765625" customWidth="1"/>
    <col min="12" max="12" width="1.07421875" customWidth="1"/>
    <col min="13" max="13" width="10.765625" customWidth="1"/>
    <col min="14" max="14" width="90.69140625" customWidth="1"/>
  </cols>
  <sheetData>
    <row r="1" spans="1:14" x14ac:dyDescent="0.35">
      <c r="A1" s="1" t="s">
        <v>51</v>
      </c>
    </row>
    <row r="2" spans="1:14" x14ac:dyDescent="0.35">
      <c r="A2" s="1" t="s">
        <v>41</v>
      </c>
      <c r="B2" s="5"/>
      <c r="D2">
        <f>Budget!D1</f>
        <v>0</v>
      </c>
      <c r="E2">
        <f>Budget!E1</f>
        <v>0</v>
      </c>
      <c r="F2">
        <f>Budget!F1</f>
        <v>0</v>
      </c>
      <c r="G2">
        <f>Budget!G1</f>
        <v>0</v>
      </c>
      <c r="H2">
        <f>Budget!H1</f>
        <v>0</v>
      </c>
      <c r="I2">
        <f>Budget!I1</f>
        <v>0</v>
      </c>
      <c r="J2">
        <f>Budget!J1</f>
        <v>0</v>
      </c>
      <c r="K2">
        <f>Budget!K1</f>
        <v>0</v>
      </c>
    </row>
    <row r="3" spans="1:14" x14ac:dyDescent="0.35">
      <c r="A3" s="5" t="s">
        <v>196</v>
      </c>
      <c r="B3" s="5">
        <f>Budget!B3</f>
        <v>0</v>
      </c>
    </row>
    <row r="4" spans="1:14" ht="53.25" customHeight="1" x14ac:dyDescent="0.35">
      <c r="A4" s="5"/>
      <c r="B4" s="5"/>
      <c r="D4" s="7" t="str">
        <f>IF(ISBLANK(Budget!D4),"",Budget!D4)</f>
        <v>NONE</v>
      </c>
      <c r="E4" s="7" t="str">
        <f>IF(ISBLANK(Budget!E4),"",Budget!E4)</f>
        <v>NONE</v>
      </c>
      <c r="F4" s="7" t="str">
        <f>IF(ISBLANK(Budget!F4),"",Budget!F4)</f>
        <v>NONE</v>
      </c>
      <c r="G4" s="7" t="str">
        <f>IF(ISBLANK(Budget!G4),"",Budget!G4)</f>
        <v>NONE</v>
      </c>
      <c r="H4" s="7" t="str">
        <f>IF(ISBLANK(Budget!H4),"",Budget!H4)</f>
        <v>NONE</v>
      </c>
      <c r="I4" s="7" t="str">
        <f>IF(ISBLANK(Budget!I4),"",Budget!I4)</f>
        <v>NONE</v>
      </c>
      <c r="J4" s="7" t="str">
        <f>IF(ISBLANK(Budget!J4),"",Budget!J4)</f>
        <v>NONE</v>
      </c>
      <c r="K4" s="7" t="str">
        <f>IF(ISBLANK(Budget!K4),"",Budget!K4)</f>
        <v>NONE</v>
      </c>
      <c r="L4" s="7"/>
      <c r="M4" s="23" t="s">
        <v>174</v>
      </c>
      <c r="N4" t="s">
        <v>252</v>
      </c>
    </row>
    <row r="5" spans="1:14" x14ac:dyDescent="0.35">
      <c r="A5" s="183"/>
      <c r="B5" s="183"/>
      <c r="C5" s="183" t="s">
        <v>224</v>
      </c>
      <c r="N5" s="185"/>
    </row>
    <row r="6" spans="1:14" x14ac:dyDescent="0.35">
      <c r="A6" s="183"/>
      <c r="B6" s="183" t="s">
        <v>209</v>
      </c>
      <c r="C6" s="183" t="s">
        <v>257</v>
      </c>
      <c r="N6" s="185"/>
    </row>
    <row r="7" spans="1:14" x14ac:dyDescent="0.35">
      <c r="A7" s="183" t="s">
        <v>199</v>
      </c>
      <c r="B7" s="183" t="s">
        <v>200</v>
      </c>
      <c r="C7" s="183" t="s">
        <v>258</v>
      </c>
      <c r="D7" s="1" t="s">
        <v>202</v>
      </c>
      <c r="E7" s="1" t="s">
        <v>202</v>
      </c>
      <c r="F7" s="1" t="s">
        <v>202</v>
      </c>
      <c r="G7" s="1" t="s">
        <v>202</v>
      </c>
      <c r="H7" s="1" t="s">
        <v>202</v>
      </c>
      <c r="I7" s="1" t="s">
        <v>202</v>
      </c>
      <c r="J7" s="1" t="s">
        <v>202</v>
      </c>
      <c r="K7" s="1" t="s">
        <v>202</v>
      </c>
      <c r="L7" s="1"/>
      <c r="M7" s="24"/>
      <c r="N7" s="183" t="s">
        <v>203</v>
      </c>
    </row>
    <row r="8" spans="1:14" x14ac:dyDescent="0.35">
      <c r="A8" s="2"/>
      <c r="B8" s="73"/>
      <c r="C8" s="73"/>
      <c r="D8" s="74"/>
      <c r="E8" s="74"/>
      <c r="F8" s="74"/>
      <c r="G8" s="74"/>
      <c r="H8" s="74"/>
      <c r="I8" s="74"/>
      <c r="J8" s="74"/>
      <c r="K8" s="74"/>
      <c r="L8" s="25"/>
      <c r="M8" s="24">
        <f t="shared" ref="M8:M47" si="0">SUM(D8:K8)</f>
        <v>0</v>
      </c>
      <c r="N8" s="22"/>
    </row>
    <row r="9" spans="1:14" x14ac:dyDescent="0.35">
      <c r="A9" s="70" t="s">
        <v>204</v>
      </c>
      <c r="B9" s="207"/>
      <c r="C9" s="201"/>
      <c r="D9" s="67"/>
      <c r="E9" s="67"/>
      <c r="F9" s="67"/>
      <c r="G9" s="67"/>
      <c r="H9" s="67"/>
      <c r="I9" s="67"/>
      <c r="J9" s="67"/>
      <c r="K9" s="67"/>
      <c r="L9" s="26"/>
      <c r="M9" s="27">
        <f t="shared" si="0"/>
        <v>0</v>
      </c>
      <c r="N9" s="22"/>
    </row>
    <row r="10" spans="1:14" x14ac:dyDescent="0.35">
      <c r="A10" s="72"/>
      <c r="B10" s="208"/>
      <c r="C10" s="202"/>
      <c r="D10" s="19"/>
      <c r="E10" s="19"/>
      <c r="F10" s="19"/>
      <c r="G10" s="19"/>
      <c r="H10" s="19"/>
      <c r="I10" s="19"/>
      <c r="J10" s="19"/>
      <c r="K10" s="19"/>
      <c r="L10" s="26"/>
      <c r="M10" s="27">
        <f t="shared" si="0"/>
        <v>0</v>
      </c>
      <c r="N10" s="22"/>
    </row>
    <row r="11" spans="1:14" x14ac:dyDescent="0.35">
      <c r="A11" s="72"/>
      <c r="B11" s="208"/>
      <c r="C11" s="202"/>
      <c r="D11" s="19"/>
      <c r="E11" s="19"/>
      <c r="F11" s="19"/>
      <c r="G11" s="19"/>
      <c r="H11" s="19"/>
      <c r="I11" s="19"/>
      <c r="J11" s="19"/>
      <c r="K11" s="19"/>
      <c r="L11" s="26"/>
      <c r="M11" s="27">
        <f t="shared" si="0"/>
        <v>0</v>
      </c>
      <c r="N11" s="22"/>
    </row>
    <row r="12" spans="1:14" x14ac:dyDescent="0.35">
      <c r="A12" s="72"/>
      <c r="B12" s="208"/>
      <c r="C12" s="202"/>
      <c r="D12" s="19"/>
      <c r="E12" s="19"/>
      <c r="F12" s="19"/>
      <c r="G12" s="19"/>
      <c r="H12" s="19"/>
      <c r="I12" s="19"/>
      <c r="J12" s="19"/>
      <c r="K12" s="19"/>
      <c r="L12" s="26"/>
      <c r="M12" s="27">
        <f t="shared" si="0"/>
        <v>0</v>
      </c>
      <c r="N12" s="22"/>
    </row>
    <row r="13" spans="1:14" x14ac:dyDescent="0.35">
      <c r="A13" s="72"/>
      <c r="B13" s="208"/>
      <c r="C13" s="202"/>
      <c r="D13" s="19"/>
      <c r="E13" s="19"/>
      <c r="F13" s="19"/>
      <c r="G13" s="19"/>
      <c r="H13" s="19"/>
      <c r="I13" s="19"/>
      <c r="J13" s="19"/>
      <c r="K13" s="19"/>
      <c r="L13" s="26"/>
      <c r="M13" s="27">
        <f t="shared" si="0"/>
        <v>0</v>
      </c>
      <c r="N13" s="22"/>
    </row>
    <row r="14" spans="1:14" x14ac:dyDescent="0.35">
      <c r="A14" s="72"/>
      <c r="B14" s="208"/>
      <c r="C14" s="202"/>
      <c r="D14" s="19"/>
      <c r="E14" s="19"/>
      <c r="F14" s="19"/>
      <c r="G14" s="19"/>
      <c r="H14" s="19"/>
      <c r="I14" s="19"/>
      <c r="J14" s="19"/>
      <c r="K14" s="19"/>
      <c r="L14" s="26"/>
      <c r="M14" s="27">
        <f t="shared" si="0"/>
        <v>0</v>
      </c>
      <c r="N14" s="22"/>
    </row>
    <row r="15" spans="1:14" x14ac:dyDescent="0.35">
      <c r="A15" s="72"/>
      <c r="B15" s="208"/>
      <c r="C15" s="202"/>
      <c r="D15" s="19"/>
      <c r="E15" s="19"/>
      <c r="F15" s="19"/>
      <c r="G15" s="19"/>
      <c r="H15" s="19"/>
      <c r="I15" s="19"/>
      <c r="J15" s="19"/>
      <c r="K15" s="19"/>
      <c r="L15" s="26"/>
      <c r="M15" s="27">
        <f t="shared" si="0"/>
        <v>0</v>
      </c>
      <c r="N15" s="22"/>
    </row>
    <row r="16" spans="1:14" x14ac:dyDescent="0.35">
      <c r="A16" s="72"/>
      <c r="B16" s="208"/>
      <c r="C16" s="202"/>
      <c r="D16" s="19"/>
      <c r="E16" s="19"/>
      <c r="F16" s="19"/>
      <c r="G16" s="19"/>
      <c r="H16" s="19"/>
      <c r="I16" s="19"/>
      <c r="J16" s="19"/>
      <c r="K16" s="19"/>
      <c r="L16" s="26"/>
      <c r="M16" s="27">
        <f t="shared" si="0"/>
        <v>0</v>
      </c>
      <c r="N16" s="22"/>
    </row>
    <row r="17" spans="1:14" x14ac:dyDescent="0.35">
      <c r="A17" s="18" t="s">
        <v>205</v>
      </c>
      <c r="B17" s="211"/>
      <c r="C17" s="212"/>
      <c r="D17" s="10"/>
      <c r="E17" s="10"/>
      <c r="F17" s="10"/>
      <c r="G17" s="10"/>
      <c r="H17" s="10"/>
      <c r="I17" s="10"/>
      <c r="J17" s="10"/>
      <c r="K17" s="10"/>
      <c r="L17" s="26"/>
      <c r="M17" s="27">
        <f t="shared" si="0"/>
        <v>0</v>
      </c>
      <c r="N17" s="22"/>
    </row>
    <row r="18" spans="1:14" s="22" customFormat="1" x14ac:dyDescent="0.35">
      <c r="A18" s="20"/>
      <c r="B18" s="208"/>
      <c r="C18" s="202"/>
      <c r="D18" s="21"/>
      <c r="E18" s="21"/>
      <c r="F18" s="21"/>
      <c r="G18" s="21"/>
      <c r="H18" s="21"/>
      <c r="I18" s="21"/>
      <c r="J18" s="21"/>
      <c r="K18" s="21"/>
      <c r="L18" s="26"/>
      <c r="M18" s="27">
        <f t="shared" si="0"/>
        <v>0</v>
      </c>
    </row>
    <row r="19" spans="1:14" s="22" customFormat="1" x14ac:dyDescent="0.35">
      <c r="A19" s="20"/>
      <c r="B19" s="208"/>
      <c r="C19" s="202"/>
      <c r="D19" s="21"/>
      <c r="E19" s="21"/>
      <c r="F19" s="21"/>
      <c r="G19" s="21"/>
      <c r="H19" s="21"/>
      <c r="I19" s="21"/>
      <c r="J19" s="21"/>
      <c r="K19" s="21"/>
      <c r="L19" s="28"/>
      <c r="M19" s="27">
        <f t="shared" si="0"/>
        <v>0</v>
      </c>
    </row>
    <row r="20" spans="1:14" s="22" customFormat="1" x14ac:dyDescent="0.35">
      <c r="A20" s="20"/>
      <c r="B20" s="208"/>
      <c r="C20" s="202"/>
      <c r="D20" s="21"/>
      <c r="E20" s="21"/>
      <c r="F20" s="21"/>
      <c r="G20" s="21"/>
      <c r="H20" s="21"/>
      <c r="I20" s="21"/>
      <c r="J20" s="21"/>
      <c r="K20" s="21"/>
      <c r="L20" s="26"/>
      <c r="M20" s="27">
        <f t="shared" si="0"/>
        <v>0</v>
      </c>
    </row>
    <row r="21" spans="1:14" s="22" customFormat="1" x14ac:dyDescent="0.35">
      <c r="A21" s="20"/>
      <c r="B21" s="208"/>
      <c r="C21" s="202"/>
      <c r="D21" s="21"/>
      <c r="E21" s="21"/>
      <c r="F21" s="21"/>
      <c r="G21" s="21"/>
      <c r="H21" s="21"/>
      <c r="I21" s="21"/>
      <c r="J21" s="21"/>
      <c r="K21" s="21"/>
      <c r="L21" s="26"/>
      <c r="M21" s="27">
        <f t="shared" si="0"/>
        <v>0</v>
      </c>
    </row>
    <row r="22" spans="1:14" s="22" customFormat="1" x14ac:dyDescent="0.35">
      <c r="A22" s="20"/>
      <c r="B22" s="208"/>
      <c r="C22" s="202"/>
      <c r="D22" s="21"/>
      <c r="E22" s="21"/>
      <c r="F22" s="21"/>
      <c r="G22" s="21"/>
      <c r="H22" s="21"/>
      <c r="I22" s="21"/>
      <c r="J22" s="21"/>
      <c r="K22" s="21"/>
      <c r="L22" s="26"/>
      <c r="M22" s="27">
        <f t="shared" si="0"/>
        <v>0</v>
      </c>
    </row>
    <row r="23" spans="1:14" s="22" customFormat="1" x14ac:dyDescent="0.35">
      <c r="A23" s="20"/>
      <c r="B23" s="208"/>
      <c r="C23" s="202"/>
      <c r="D23" s="21"/>
      <c r="E23" s="21"/>
      <c r="F23" s="21"/>
      <c r="G23" s="21"/>
      <c r="H23" s="21"/>
      <c r="I23" s="21"/>
      <c r="J23" s="21"/>
      <c r="K23" s="21"/>
      <c r="L23" s="26"/>
      <c r="M23" s="27">
        <f t="shared" si="0"/>
        <v>0</v>
      </c>
    </row>
    <row r="24" spans="1:14" s="22" customFormat="1" x14ac:dyDescent="0.35">
      <c r="A24" s="20"/>
      <c r="B24" s="208"/>
      <c r="C24" s="202"/>
      <c r="D24" s="21"/>
      <c r="E24" s="21"/>
      <c r="F24" s="21"/>
      <c r="G24" s="21"/>
      <c r="H24" s="21"/>
      <c r="I24" s="21"/>
      <c r="J24" s="21"/>
      <c r="K24" s="21"/>
      <c r="L24" s="26"/>
      <c r="M24" s="27">
        <f t="shared" si="0"/>
        <v>0</v>
      </c>
    </row>
    <row r="25" spans="1:14" s="22" customFormat="1" x14ac:dyDescent="0.35">
      <c r="A25" s="20"/>
      <c r="B25" s="208"/>
      <c r="C25" s="202"/>
      <c r="D25" s="21"/>
      <c r="E25" s="21"/>
      <c r="F25" s="21"/>
      <c r="G25" s="21"/>
      <c r="H25" s="21"/>
      <c r="I25" s="21"/>
      <c r="J25" s="21"/>
      <c r="K25" s="21"/>
      <c r="L25" s="26"/>
      <c r="M25" s="27">
        <f t="shared" si="0"/>
        <v>0</v>
      </c>
    </row>
    <row r="26" spans="1:14" s="22" customFormat="1" x14ac:dyDescent="0.35">
      <c r="A26" s="20"/>
      <c r="B26" s="208"/>
      <c r="C26" s="202"/>
      <c r="D26" s="21"/>
      <c r="E26" s="21"/>
      <c r="F26" s="21"/>
      <c r="G26" s="21"/>
      <c r="H26" s="21"/>
      <c r="I26" s="21"/>
      <c r="J26" s="21"/>
      <c r="K26" s="21"/>
      <c r="L26" s="26"/>
      <c r="M26" s="27">
        <f t="shared" si="0"/>
        <v>0</v>
      </c>
    </row>
    <row r="27" spans="1:14" s="22" customFormat="1" x14ac:dyDescent="0.35">
      <c r="A27" s="20"/>
      <c r="B27" s="208"/>
      <c r="C27" s="202"/>
      <c r="D27" s="21"/>
      <c r="E27" s="21"/>
      <c r="F27" s="21"/>
      <c r="G27" s="21"/>
      <c r="H27" s="21"/>
      <c r="I27" s="21"/>
      <c r="J27" s="21"/>
      <c r="K27" s="21"/>
      <c r="L27" s="26"/>
      <c r="M27" s="27">
        <f t="shared" si="0"/>
        <v>0</v>
      </c>
    </row>
    <row r="28" spans="1:14" s="22" customFormat="1" x14ac:dyDescent="0.35">
      <c r="A28" s="20"/>
      <c r="B28" s="208"/>
      <c r="C28" s="202"/>
      <c r="D28" s="21"/>
      <c r="E28" s="21"/>
      <c r="F28" s="21"/>
      <c r="G28" s="21"/>
      <c r="H28" s="21"/>
      <c r="I28" s="21"/>
      <c r="J28" s="21"/>
      <c r="K28" s="21"/>
      <c r="L28" s="26"/>
      <c r="M28" s="27">
        <f t="shared" si="0"/>
        <v>0</v>
      </c>
    </row>
    <row r="29" spans="1:14" s="22" customFormat="1" x14ac:dyDescent="0.35">
      <c r="A29" s="20"/>
      <c r="B29" s="208"/>
      <c r="C29" s="202"/>
      <c r="D29" s="21"/>
      <c r="E29" s="21"/>
      <c r="F29" s="21"/>
      <c r="G29" s="21"/>
      <c r="H29" s="21"/>
      <c r="I29" s="21"/>
      <c r="J29" s="21"/>
      <c r="K29" s="21"/>
      <c r="L29" s="26"/>
      <c r="M29" s="27">
        <f t="shared" si="0"/>
        <v>0</v>
      </c>
    </row>
    <row r="30" spans="1:14" s="22" customFormat="1" x14ac:dyDescent="0.35">
      <c r="A30" s="20"/>
      <c r="B30" s="208"/>
      <c r="C30" s="202"/>
      <c r="D30" s="21"/>
      <c r="E30" s="21"/>
      <c r="F30" s="21"/>
      <c r="G30" s="21"/>
      <c r="H30" s="21"/>
      <c r="I30" s="21"/>
      <c r="J30" s="21"/>
      <c r="K30" s="21"/>
      <c r="L30" s="26"/>
      <c r="M30" s="27">
        <f t="shared" si="0"/>
        <v>0</v>
      </c>
    </row>
    <row r="31" spans="1:14" s="22" customFormat="1" x14ac:dyDescent="0.35">
      <c r="A31" s="20"/>
      <c r="B31" s="208"/>
      <c r="C31" s="202"/>
      <c r="D31" s="21"/>
      <c r="E31" s="21"/>
      <c r="F31" s="21"/>
      <c r="G31" s="21"/>
      <c r="H31" s="21"/>
      <c r="I31" s="21"/>
      <c r="J31" s="21"/>
      <c r="K31" s="21"/>
      <c r="L31" s="26"/>
      <c r="M31" s="27">
        <f t="shared" si="0"/>
        <v>0</v>
      </c>
    </row>
    <row r="32" spans="1:14" s="22" customFormat="1" x14ac:dyDescent="0.35">
      <c r="A32" s="20"/>
      <c r="B32" s="208"/>
      <c r="C32" s="202"/>
      <c r="D32" s="21"/>
      <c r="E32" s="21"/>
      <c r="F32" s="21"/>
      <c r="G32" s="21"/>
      <c r="H32" s="21"/>
      <c r="I32" s="21"/>
      <c r="J32" s="21"/>
      <c r="K32" s="21"/>
      <c r="L32" s="26"/>
      <c r="M32" s="27">
        <f t="shared" si="0"/>
        <v>0</v>
      </c>
    </row>
    <row r="33" spans="1:14" s="22" customFormat="1" x14ac:dyDescent="0.35">
      <c r="A33" s="20"/>
      <c r="B33" s="208"/>
      <c r="C33" s="202"/>
      <c r="D33" s="21"/>
      <c r="E33" s="21"/>
      <c r="F33" s="21"/>
      <c r="G33" s="21"/>
      <c r="H33" s="21"/>
      <c r="I33" s="21"/>
      <c r="J33" s="21"/>
      <c r="K33" s="21"/>
      <c r="L33" s="26"/>
      <c r="M33" s="27">
        <f t="shared" si="0"/>
        <v>0</v>
      </c>
    </row>
    <row r="34" spans="1:14" s="22" customFormat="1" x14ac:dyDescent="0.35">
      <c r="A34" s="20"/>
      <c r="B34" s="208"/>
      <c r="C34" s="202"/>
      <c r="D34" s="21"/>
      <c r="E34" s="21"/>
      <c r="F34" s="21"/>
      <c r="G34" s="21"/>
      <c r="H34" s="21"/>
      <c r="I34" s="21"/>
      <c r="J34" s="21"/>
      <c r="K34" s="21"/>
      <c r="L34" s="26"/>
      <c r="M34" s="27">
        <f t="shared" si="0"/>
        <v>0</v>
      </c>
    </row>
    <row r="35" spans="1:14" s="22" customFormat="1" x14ac:dyDescent="0.35">
      <c r="A35" s="20"/>
      <c r="B35" s="208"/>
      <c r="C35" s="202"/>
      <c r="D35" s="21"/>
      <c r="E35" s="21"/>
      <c r="F35" s="21"/>
      <c r="G35" s="21"/>
      <c r="H35" s="21"/>
      <c r="I35" s="21"/>
      <c r="J35" s="21"/>
      <c r="K35" s="21"/>
      <c r="L35" s="26"/>
      <c r="M35" s="27">
        <f t="shared" si="0"/>
        <v>0</v>
      </c>
    </row>
    <row r="36" spans="1:14" s="22" customFormat="1" x14ac:dyDescent="0.35">
      <c r="A36" s="20"/>
      <c r="B36" s="208"/>
      <c r="C36" s="202"/>
      <c r="D36" s="21"/>
      <c r="E36" s="21"/>
      <c r="F36" s="21"/>
      <c r="G36" s="21"/>
      <c r="H36" s="21"/>
      <c r="I36" s="21"/>
      <c r="J36" s="21"/>
      <c r="K36" s="21"/>
      <c r="L36" s="26"/>
      <c r="M36" s="27">
        <f t="shared" si="0"/>
        <v>0</v>
      </c>
    </row>
    <row r="37" spans="1:14" s="22" customFormat="1" x14ac:dyDescent="0.35">
      <c r="A37" s="20"/>
      <c r="B37" s="208"/>
      <c r="C37" s="202"/>
      <c r="D37" s="21"/>
      <c r="E37" s="21"/>
      <c r="F37" s="21"/>
      <c r="G37" s="21"/>
      <c r="H37" s="21"/>
      <c r="I37" s="21"/>
      <c r="J37" s="21"/>
      <c r="K37" s="21"/>
      <c r="L37" s="26"/>
      <c r="M37" s="27">
        <f t="shared" si="0"/>
        <v>0</v>
      </c>
    </row>
    <row r="38" spans="1:14" s="22" customFormat="1" x14ac:dyDescent="0.35">
      <c r="A38" s="20"/>
      <c r="B38" s="208"/>
      <c r="C38" s="202"/>
      <c r="D38" s="21"/>
      <c r="E38" s="21"/>
      <c r="F38" s="21"/>
      <c r="G38" s="21"/>
      <c r="H38" s="21"/>
      <c r="I38" s="21"/>
      <c r="J38" s="21"/>
      <c r="K38" s="21"/>
      <c r="L38" s="26"/>
      <c r="M38" s="27">
        <f t="shared" si="0"/>
        <v>0</v>
      </c>
    </row>
    <row r="39" spans="1:14" s="22" customFormat="1" x14ac:dyDescent="0.35">
      <c r="A39" s="20"/>
      <c r="B39" s="208"/>
      <c r="C39" s="202"/>
      <c r="D39" s="21"/>
      <c r="E39" s="21"/>
      <c r="F39" s="21"/>
      <c r="G39" s="21"/>
      <c r="H39" s="21"/>
      <c r="I39" s="21"/>
      <c r="J39" s="21"/>
      <c r="K39" s="21"/>
      <c r="L39" s="26"/>
      <c r="M39" s="27">
        <f t="shared" si="0"/>
        <v>0</v>
      </c>
    </row>
    <row r="40" spans="1:14" s="22" customFormat="1" x14ac:dyDescent="0.35">
      <c r="A40" s="20"/>
      <c r="B40" s="208"/>
      <c r="C40" s="202"/>
      <c r="D40" s="21"/>
      <c r="E40" s="21"/>
      <c r="F40" s="21"/>
      <c r="G40" s="21"/>
      <c r="H40" s="21"/>
      <c r="I40" s="21"/>
      <c r="J40" s="21"/>
      <c r="K40" s="21"/>
      <c r="L40" s="26"/>
      <c r="M40" s="27">
        <f t="shared" si="0"/>
        <v>0</v>
      </c>
    </row>
    <row r="41" spans="1:14" s="22" customFormat="1" x14ac:dyDescent="0.35">
      <c r="A41" s="20"/>
      <c r="B41" s="208"/>
      <c r="C41" s="202"/>
      <c r="D41" s="21"/>
      <c r="E41" s="21"/>
      <c r="F41" s="21"/>
      <c r="G41" s="21"/>
      <c r="H41" s="21"/>
      <c r="I41" s="21"/>
      <c r="J41" s="21"/>
      <c r="K41" s="21"/>
      <c r="L41" s="26"/>
      <c r="M41" s="27">
        <f t="shared" si="0"/>
        <v>0</v>
      </c>
    </row>
    <row r="42" spans="1:14" s="22" customFormat="1" x14ac:dyDescent="0.35">
      <c r="A42" s="20"/>
      <c r="B42" s="208"/>
      <c r="C42" s="202"/>
      <c r="D42" s="21"/>
      <c r="E42" s="21"/>
      <c r="F42" s="21"/>
      <c r="G42" s="21"/>
      <c r="H42" s="21"/>
      <c r="I42" s="21"/>
      <c r="J42" s="21"/>
      <c r="K42" s="21"/>
      <c r="L42" s="26"/>
      <c r="M42" s="27">
        <f t="shared" si="0"/>
        <v>0</v>
      </c>
    </row>
    <row r="43" spans="1:14" s="22" customFormat="1" x14ac:dyDescent="0.35">
      <c r="A43" s="20"/>
      <c r="B43" s="208"/>
      <c r="C43" s="202"/>
      <c r="D43" s="21"/>
      <c r="E43" s="21"/>
      <c r="F43" s="21"/>
      <c r="G43" s="21"/>
      <c r="H43" s="21"/>
      <c r="I43" s="21"/>
      <c r="J43" s="21"/>
      <c r="K43" s="21"/>
      <c r="L43" s="26"/>
      <c r="M43" s="27">
        <f t="shared" si="0"/>
        <v>0</v>
      </c>
    </row>
    <row r="44" spans="1:14" s="22" customFormat="1" x14ac:dyDescent="0.35">
      <c r="A44" s="20"/>
      <c r="B44" s="208"/>
      <c r="C44" s="202"/>
      <c r="D44" s="21"/>
      <c r="E44" s="21"/>
      <c r="F44" s="21"/>
      <c r="G44" s="21"/>
      <c r="H44" s="21"/>
      <c r="I44" s="21"/>
      <c r="J44" s="21"/>
      <c r="K44" s="21"/>
      <c r="L44" s="26"/>
      <c r="M44" s="27">
        <f t="shared" si="0"/>
        <v>0</v>
      </c>
    </row>
    <row r="45" spans="1:14" s="22" customFormat="1" x14ac:dyDescent="0.35">
      <c r="A45" s="20"/>
      <c r="B45" s="208"/>
      <c r="C45" s="202"/>
      <c r="D45" s="21"/>
      <c r="E45" s="21"/>
      <c r="F45" s="21"/>
      <c r="G45" s="21"/>
      <c r="H45" s="21"/>
      <c r="I45" s="21"/>
      <c r="J45" s="21"/>
      <c r="K45" s="21"/>
      <c r="L45" s="26"/>
      <c r="M45" s="27">
        <f t="shared" si="0"/>
        <v>0</v>
      </c>
    </row>
    <row r="46" spans="1:14" s="22" customFormat="1" x14ac:dyDescent="0.35">
      <c r="A46" s="20"/>
      <c r="B46" s="208"/>
      <c r="C46" s="202"/>
      <c r="D46" s="21"/>
      <c r="E46" s="21"/>
      <c r="F46" s="21"/>
      <c r="G46" s="21"/>
      <c r="H46" s="21"/>
      <c r="I46" s="21"/>
      <c r="J46" s="21"/>
      <c r="K46" s="21"/>
      <c r="L46" s="26"/>
      <c r="M46" s="27">
        <f t="shared" si="0"/>
        <v>0</v>
      </c>
    </row>
    <row r="47" spans="1:14" s="22" customFormat="1" x14ac:dyDescent="0.35">
      <c r="A47" s="8" t="s">
        <v>206</v>
      </c>
      <c r="B47" s="68"/>
      <c r="C47" s="68"/>
      <c r="D47" s="69">
        <f>SUM(D10:D16)</f>
        <v>0</v>
      </c>
      <c r="E47" s="69">
        <f t="shared" ref="E47:K47" si="1">SUM(E10:E16)</f>
        <v>0</v>
      </c>
      <c r="F47" s="69">
        <f t="shared" si="1"/>
        <v>0</v>
      </c>
      <c r="G47" s="69">
        <f t="shared" si="1"/>
        <v>0</v>
      </c>
      <c r="H47" s="69">
        <f t="shared" si="1"/>
        <v>0</v>
      </c>
      <c r="I47" s="69">
        <f t="shared" si="1"/>
        <v>0</v>
      </c>
      <c r="J47" s="69">
        <f t="shared" si="1"/>
        <v>0</v>
      </c>
      <c r="K47" s="69">
        <f t="shared" si="1"/>
        <v>0</v>
      </c>
      <c r="L47" s="26"/>
      <c r="M47" s="61">
        <f t="shared" si="0"/>
        <v>0</v>
      </c>
    </row>
    <row r="48" spans="1:14" ht="16" thickBot="1" x14ac:dyDescent="0.4">
      <c r="A48" s="3" t="str">
        <f>"TOTAL "&amp;UPPER(A1)</f>
        <v>TOTAL OCCUPANCY</v>
      </c>
      <c r="B48" s="28">
        <f>SUM(B9:B47)</f>
        <v>0</v>
      </c>
      <c r="C48" s="28"/>
      <c r="D48" s="30">
        <f>ROUND(SUM(D8:D46),0)</f>
        <v>0</v>
      </c>
      <c r="E48" s="30">
        <f t="shared" ref="E48:L48" si="2">ROUND(SUM(E8:E46),0)</f>
        <v>0</v>
      </c>
      <c r="F48" s="30">
        <f t="shared" si="2"/>
        <v>0</v>
      </c>
      <c r="G48" s="30">
        <f t="shared" si="2"/>
        <v>0</v>
      </c>
      <c r="H48" s="30">
        <f t="shared" si="2"/>
        <v>0</v>
      </c>
      <c r="I48" s="30">
        <f t="shared" si="2"/>
        <v>0</v>
      </c>
      <c r="J48" s="30">
        <f t="shared" si="2"/>
        <v>0</v>
      </c>
      <c r="K48" s="30">
        <f t="shared" si="2"/>
        <v>0</v>
      </c>
      <c r="L48" s="11">
        <f t="shared" si="2"/>
        <v>0</v>
      </c>
      <c r="M48" s="30">
        <f>ROUND(SUM(M8:M46),0)</f>
        <v>0</v>
      </c>
      <c r="N48" s="22"/>
    </row>
    <row r="49" ht="16" thickTop="1" x14ac:dyDescent="0.35"/>
  </sheetData>
  <sheetProtection algorithmName="SHA-512" hashValue="lvF9RMeLN+4RQbt2uhciLLI910bdSNNbB5vROlFZ6PDYe6Y11WgG2iqa5DHJFQEEdw4Nih2GU3zIyfl0cMkG/g==" saltValue="oMTZqONwpwjh1JCu7ewyLQ==" spinCount="100000" sheet="1" objects="1" scenarios="1"/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D9B5E-3EC3-4B55-88EC-A1558C21DFBE}">
  <sheetPr codeName="Sheet32">
    <tabColor rgb="FFFFFF00"/>
  </sheetPr>
  <dimension ref="A1:N49"/>
  <sheetViews>
    <sheetView workbookViewId="0">
      <pane xSplit="1" ySplit="7" topLeftCell="B8" activePane="bottomRight" state="frozen"/>
      <selection pane="topRight" activeCell="E10" sqref="E10"/>
      <selection pane="bottomLeft" activeCell="E10" sqref="E10"/>
      <selection pane="bottomRight" activeCell="B20" sqref="B20"/>
    </sheetView>
  </sheetViews>
  <sheetFormatPr defaultRowHeight="15.5" x14ac:dyDescent="0.35"/>
  <cols>
    <col min="1" max="1" width="20.765625" customWidth="1"/>
    <col min="2" max="2" width="10" bestFit="1" customWidth="1"/>
    <col min="3" max="3" width="13.07421875" customWidth="1"/>
    <col min="4" max="11" width="10.765625" customWidth="1"/>
    <col min="12" max="12" width="1.07421875" customWidth="1"/>
    <col min="13" max="13" width="10.765625" customWidth="1"/>
    <col min="14" max="14" width="90.69140625" customWidth="1"/>
  </cols>
  <sheetData>
    <row r="1" spans="1:14" x14ac:dyDescent="0.35">
      <c r="A1" s="1" t="s">
        <v>52</v>
      </c>
    </row>
    <row r="2" spans="1:14" x14ac:dyDescent="0.35">
      <c r="A2" s="1" t="s">
        <v>41</v>
      </c>
      <c r="B2" s="5"/>
      <c r="D2">
        <f>Budget!D1</f>
        <v>0</v>
      </c>
      <c r="E2">
        <f>Budget!E1</f>
        <v>0</v>
      </c>
      <c r="F2">
        <f>Budget!F1</f>
        <v>0</v>
      </c>
      <c r="G2">
        <f>Budget!G1</f>
        <v>0</v>
      </c>
      <c r="H2">
        <f>Budget!H1</f>
        <v>0</v>
      </c>
      <c r="I2">
        <f>Budget!I1</f>
        <v>0</v>
      </c>
      <c r="J2">
        <f>Budget!J1</f>
        <v>0</v>
      </c>
      <c r="K2">
        <f>Budget!K1</f>
        <v>0</v>
      </c>
    </row>
    <row r="3" spans="1:14" x14ac:dyDescent="0.35">
      <c r="A3" s="5" t="s">
        <v>196</v>
      </c>
      <c r="B3" s="5">
        <f>Budget!B3</f>
        <v>0</v>
      </c>
    </row>
    <row r="4" spans="1:14" ht="53.25" customHeight="1" x14ac:dyDescent="0.35">
      <c r="A4" s="5"/>
      <c r="B4" s="5"/>
      <c r="D4" s="7" t="str">
        <f>IF(ISBLANK(Budget!D4),"",Budget!D4)</f>
        <v>NONE</v>
      </c>
      <c r="E4" s="7" t="str">
        <f>IF(ISBLANK(Budget!E4),"",Budget!E4)</f>
        <v>NONE</v>
      </c>
      <c r="F4" s="7" t="str">
        <f>IF(ISBLANK(Budget!F4),"",Budget!F4)</f>
        <v>NONE</v>
      </c>
      <c r="G4" s="7" t="str">
        <f>IF(ISBLANK(Budget!G4),"",Budget!G4)</f>
        <v>NONE</v>
      </c>
      <c r="H4" s="7" t="str">
        <f>IF(ISBLANK(Budget!H4),"",Budget!H4)</f>
        <v>NONE</v>
      </c>
      <c r="I4" s="7" t="str">
        <f>IF(ISBLANK(Budget!I4),"",Budget!I4)</f>
        <v>NONE</v>
      </c>
      <c r="J4" s="7" t="str">
        <f>IF(ISBLANK(Budget!J4),"",Budget!J4)</f>
        <v>NONE</v>
      </c>
      <c r="K4" s="7" t="str">
        <f>IF(ISBLANK(Budget!K4),"",Budget!K4)</f>
        <v>NONE</v>
      </c>
      <c r="L4" s="7"/>
      <c r="M4" s="23" t="s">
        <v>174</v>
      </c>
      <c r="N4" t="s">
        <v>252</v>
      </c>
    </row>
    <row r="5" spans="1:14" x14ac:dyDescent="0.35">
      <c r="A5" s="185"/>
      <c r="B5" s="183"/>
      <c r="C5" s="183" t="s">
        <v>224</v>
      </c>
      <c r="N5" s="185"/>
    </row>
    <row r="6" spans="1:14" x14ac:dyDescent="0.35">
      <c r="A6" s="185"/>
      <c r="B6" s="183" t="s">
        <v>209</v>
      </c>
      <c r="C6" s="183" t="s">
        <v>257</v>
      </c>
      <c r="N6" s="185"/>
    </row>
    <row r="7" spans="1:14" x14ac:dyDescent="0.35">
      <c r="A7" s="183" t="s">
        <v>199</v>
      </c>
      <c r="B7" s="183" t="s">
        <v>200</v>
      </c>
      <c r="C7" s="183" t="s">
        <v>258</v>
      </c>
      <c r="D7" s="1" t="s">
        <v>202</v>
      </c>
      <c r="E7" s="1" t="s">
        <v>202</v>
      </c>
      <c r="F7" s="1" t="s">
        <v>202</v>
      </c>
      <c r="G7" s="1" t="s">
        <v>202</v>
      </c>
      <c r="H7" s="1" t="s">
        <v>202</v>
      </c>
      <c r="I7" s="1" t="s">
        <v>202</v>
      </c>
      <c r="J7" s="1" t="s">
        <v>202</v>
      </c>
      <c r="K7" s="1" t="s">
        <v>202</v>
      </c>
      <c r="L7" s="1"/>
      <c r="M7" s="24"/>
      <c r="N7" s="183" t="s">
        <v>203</v>
      </c>
    </row>
    <row r="8" spans="1:14" x14ac:dyDescent="0.35">
      <c r="A8" s="2"/>
      <c r="B8" s="73"/>
      <c r="C8" s="73"/>
      <c r="D8" s="74"/>
      <c r="E8" s="74"/>
      <c r="F8" s="74"/>
      <c r="G8" s="74"/>
      <c r="H8" s="74"/>
      <c r="I8" s="74"/>
      <c r="J8" s="74"/>
      <c r="K8" s="74"/>
      <c r="L8" s="25"/>
      <c r="M8" s="24">
        <f t="shared" ref="M8:M47" si="0">SUM(D8:K8)</f>
        <v>0</v>
      </c>
      <c r="N8" s="22"/>
    </row>
    <row r="9" spans="1:14" x14ac:dyDescent="0.35">
      <c r="A9" s="70" t="s">
        <v>204</v>
      </c>
      <c r="B9" s="207"/>
      <c r="C9" s="201"/>
      <c r="D9" s="67"/>
      <c r="E9" s="67"/>
      <c r="F9" s="67"/>
      <c r="G9" s="67"/>
      <c r="H9" s="67"/>
      <c r="I9" s="67"/>
      <c r="J9" s="67"/>
      <c r="K9" s="67"/>
      <c r="L9" s="26"/>
      <c r="M9" s="27">
        <f t="shared" si="0"/>
        <v>0</v>
      </c>
      <c r="N9" s="22"/>
    </row>
    <row r="10" spans="1:14" x14ac:dyDescent="0.35">
      <c r="A10" s="72"/>
      <c r="B10" s="208"/>
      <c r="C10" s="202"/>
      <c r="D10" s="19"/>
      <c r="E10" s="19"/>
      <c r="F10" s="19"/>
      <c r="G10" s="19"/>
      <c r="H10" s="19"/>
      <c r="I10" s="19"/>
      <c r="J10" s="19"/>
      <c r="K10" s="19"/>
      <c r="L10" s="26"/>
      <c r="M10" s="27">
        <f t="shared" si="0"/>
        <v>0</v>
      </c>
      <c r="N10" s="22"/>
    </row>
    <row r="11" spans="1:14" x14ac:dyDescent="0.35">
      <c r="A11" s="72"/>
      <c r="B11" s="208"/>
      <c r="C11" s="202"/>
      <c r="D11" s="19"/>
      <c r="E11" s="19"/>
      <c r="F11" s="19"/>
      <c r="G11" s="19"/>
      <c r="H11" s="19"/>
      <c r="I11" s="19"/>
      <c r="J11" s="19"/>
      <c r="K11" s="19"/>
      <c r="L11" s="26"/>
      <c r="M11" s="27">
        <f t="shared" si="0"/>
        <v>0</v>
      </c>
      <c r="N11" s="22"/>
    </row>
    <row r="12" spans="1:14" x14ac:dyDescent="0.35">
      <c r="A12" s="72"/>
      <c r="B12" s="208"/>
      <c r="C12" s="202"/>
      <c r="D12" s="19"/>
      <c r="E12" s="19"/>
      <c r="F12" s="19"/>
      <c r="G12" s="19"/>
      <c r="H12" s="19"/>
      <c r="I12" s="19"/>
      <c r="J12" s="19"/>
      <c r="K12" s="19"/>
      <c r="L12" s="26"/>
      <c r="M12" s="27">
        <f t="shared" si="0"/>
        <v>0</v>
      </c>
      <c r="N12" s="22"/>
    </row>
    <row r="13" spans="1:14" x14ac:dyDescent="0.35">
      <c r="A13" s="72"/>
      <c r="B13" s="208"/>
      <c r="C13" s="202"/>
      <c r="D13" s="19"/>
      <c r="E13" s="19"/>
      <c r="F13" s="19"/>
      <c r="G13" s="19"/>
      <c r="H13" s="19"/>
      <c r="I13" s="19"/>
      <c r="J13" s="19"/>
      <c r="K13" s="19"/>
      <c r="L13" s="26"/>
      <c r="M13" s="27">
        <f t="shared" si="0"/>
        <v>0</v>
      </c>
      <c r="N13" s="22"/>
    </row>
    <row r="14" spans="1:14" x14ac:dyDescent="0.35">
      <c r="A14" s="72"/>
      <c r="B14" s="208"/>
      <c r="C14" s="202"/>
      <c r="D14" s="19"/>
      <c r="E14" s="19"/>
      <c r="F14" s="19"/>
      <c r="G14" s="19"/>
      <c r="H14" s="19"/>
      <c r="I14" s="19"/>
      <c r="J14" s="19"/>
      <c r="K14" s="19"/>
      <c r="L14" s="26"/>
      <c r="M14" s="27">
        <f t="shared" si="0"/>
        <v>0</v>
      </c>
      <c r="N14" s="22"/>
    </row>
    <row r="15" spans="1:14" x14ac:dyDescent="0.35">
      <c r="A15" s="72"/>
      <c r="B15" s="208"/>
      <c r="C15" s="202"/>
      <c r="D15" s="19"/>
      <c r="E15" s="19"/>
      <c r="F15" s="19"/>
      <c r="G15" s="19"/>
      <c r="H15" s="19"/>
      <c r="I15" s="19"/>
      <c r="J15" s="19"/>
      <c r="K15" s="19"/>
      <c r="L15" s="26"/>
      <c r="M15" s="27">
        <f t="shared" si="0"/>
        <v>0</v>
      </c>
      <c r="N15" s="22"/>
    </row>
    <row r="16" spans="1:14" x14ac:dyDescent="0.35">
      <c r="A16" s="72"/>
      <c r="B16" s="208"/>
      <c r="C16" s="202"/>
      <c r="D16" s="19"/>
      <c r="E16" s="19"/>
      <c r="F16" s="19"/>
      <c r="G16" s="19"/>
      <c r="H16" s="19"/>
      <c r="I16" s="19"/>
      <c r="J16" s="19"/>
      <c r="K16" s="19"/>
      <c r="L16" s="26"/>
      <c r="M16" s="27">
        <f t="shared" si="0"/>
        <v>0</v>
      </c>
      <c r="N16" s="22"/>
    </row>
    <row r="17" spans="1:14" x14ac:dyDescent="0.35">
      <c r="A17" s="18" t="s">
        <v>205</v>
      </c>
      <c r="B17" s="211"/>
      <c r="C17" s="212"/>
      <c r="D17" s="10"/>
      <c r="E17" s="10"/>
      <c r="F17" s="10"/>
      <c r="G17" s="10"/>
      <c r="H17" s="10"/>
      <c r="I17" s="10"/>
      <c r="J17" s="10"/>
      <c r="K17" s="10"/>
      <c r="L17" s="26"/>
      <c r="M17" s="27">
        <f t="shared" si="0"/>
        <v>0</v>
      </c>
      <c r="N17" s="22"/>
    </row>
    <row r="18" spans="1:14" s="22" customFormat="1" x14ac:dyDescent="0.35">
      <c r="A18" s="20"/>
      <c r="B18" s="208"/>
      <c r="C18" s="202"/>
      <c r="D18" s="21"/>
      <c r="E18" s="21"/>
      <c r="F18" s="21"/>
      <c r="G18" s="21"/>
      <c r="H18" s="21"/>
      <c r="I18" s="21"/>
      <c r="J18" s="21"/>
      <c r="K18" s="21"/>
      <c r="L18" s="26"/>
      <c r="M18" s="27">
        <f t="shared" si="0"/>
        <v>0</v>
      </c>
    </row>
    <row r="19" spans="1:14" s="22" customFormat="1" x14ac:dyDescent="0.35">
      <c r="A19" s="20"/>
      <c r="B19" s="208"/>
      <c r="C19" s="202"/>
      <c r="D19" s="21"/>
      <c r="E19" s="21"/>
      <c r="F19" s="21"/>
      <c r="G19" s="21"/>
      <c r="H19" s="21"/>
      <c r="I19" s="21"/>
      <c r="J19" s="21"/>
      <c r="K19" s="21"/>
      <c r="L19" s="28"/>
      <c r="M19" s="27">
        <f t="shared" si="0"/>
        <v>0</v>
      </c>
    </row>
    <row r="20" spans="1:14" s="22" customFormat="1" x14ac:dyDescent="0.35">
      <c r="A20" s="20"/>
      <c r="B20" s="208"/>
      <c r="C20" s="202"/>
      <c r="D20" s="21"/>
      <c r="E20" s="21"/>
      <c r="F20" s="21"/>
      <c r="G20" s="21"/>
      <c r="H20" s="21"/>
      <c r="I20" s="21"/>
      <c r="J20" s="21"/>
      <c r="K20" s="21"/>
      <c r="L20" s="26"/>
      <c r="M20" s="27">
        <f t="shared" si="0"/>
        <v>0</v>
      </c>
    </row>
    <row r="21" spans="1:14" s="22" customFormat="1" x14ac:dyDescent="0.35">
      <c r="A21" s="20"/>
      <c r="B21" s="208"/>
      <c r="C21" s="202"/>
      <c r="D21" s="21"/>
      <c r="E21" s="21"/>
      <c r="F21" s="21"/>
      <c r="G21" s="21"/>
      <c r="H21" s="21"/>
      <c r="I21" s="21"/>
      <c r="J21" s="21"/>
      <c r="K21" s="21"/>
      <c r="L21" s="26"/>
      <c r="M21" s="27">
        <f t="shared" si="0"/>
        <v>0</v>
      </c>
    </row>
    <row r="22" spans="1:14" s="22" customFormat="1" x14ac:dyDescent="0.35">
      <c r="A22" s="20"/>
      <c r="B22" s="208"/>
      <c r="C22" s="202"/>
      <c r="D22" s="21"/>
      <c r="E22" s="21"/>
      <c r="F22" s="21"/>
      <c r="G22" s="21"/>
      <c r="H22" s="21"/>
      <c r="I22" s="21"/>
      <c r="J22" s="21"/>
      <c r="K22" s="21"/>
      <c r="L22" s="26"/>
      <c r="M22" s="27">
        <f t="shared" si="0"/>
        <v>0</v>
      </c>
    </row>
    <row r="23" spans="1:14" s="22" customFormat="1" x14ac:dyDescent="0.35">
      <c r="A23" s="20"/>
      <c r="B23" s="208"/>
      <c r="C23" s="202"/>
      <c r="D23" s="21"/>
      <c r="E23" s="21"/>
      <c r="F23" s="21"/>
      <c r="G23" s="21"/>
      <c r="H23" s="21"/>
      <c r="I23" s="21"/>
      <c r="J23" s="21"/>
      <c r="K23" s="21"/>
      <c r="L23" s="26"/>
      <c r="M23" s="27">
        <f t="shared" si="0"/>
        <v>0</v>
      </c>
    </row>
    <row r="24" spans="1:14" s="22" customFormat="1" x14ac:dyDescent="0.35">
      <c r="A24" s="20"/>
      <c r="B24" s="208"/>
      <c r="C24" s="202"/>
      <c r="D24" s="21"/>
      <c r="E24" s="21"/>
      <c r="F24" s="21"/>
      <c r="G24" s="21"/>
      <c r="H24" s="21"/>
      <c r="I24" s="21"/>
      <c r="J24" s="21"/>
      <c r="K24" s="21"/>
      <c r="L24" s="26"/>
      <c r="M24" s="27">
        <f t="shared" si="0"/>
        <v>0</v>
      </c>
    </row>
    <row r="25" spans="1:14" s="22" customFormat="1" x14ac:dyDescent="0.35">
      <c r="A25" s="20"/>
      <c r="B25" s="208"/>
      <c r="C25" s="202"/>
      <c r="D25" s="21"/>
      <c r="E25" s="21"/>
      <c r="F25" s="21"/>
      <c r="G25" s="21"/>
      <c r="H25" s="21"/>
      <c r="I25" s="21"/>
      <c r="J25" s="21"/>
      <c r="K25" s="21"/>
      <c r="L25" s="26"/>
      <c r="M25" s="27">
        <f t="shared" si="0"/>
        <v>0</v>
      </c>
    </row>
    <row r="26" spans="1:14" s="22" customFormat="1" x14ac:dyDescent="0.35">
      <c r="A26" s="20"/>
      <c r="B26" s="208"/>
      <c r="C26" s="202"/>
      <c r="D26" s="21"/>
      <c r="E26" s="21"/>
      <c r="F26" s="21"/>
      <c r="G26" s="21"/>
      <c r="H26" s="21"/>
      <c r="I26" s="21"/>
      <c r="J26" s="21"/>
      <c r="K26" s="21"/>
      <c r="L26" s="26"/>
      <c r="M26" s="27">
        <f t="shared" si="0"/>
        <v>0</v>
      </c>
    </row>
    <row r="27" spans="1:14" s="22" customFormat="1" x14ac:dyDescent="0.35">
      <c r="A27" s="20"/>
      <c r="B27" s="208"/>
      <c r="C27" s="202"/>
      <c r="D27" s="21"/>
      <c r="E27" s="21"/>
      <c r="F27" s="21"/>
      <c r="G27" s="21"/>
      <c r="H27" s="21"/>
      <c r="I27" s="21"/>
      <c r="J27" s="21"/>
      <c r="K27" s="21"/>
      <c r="L27" s="26"/>
      <c r="M27" s="27">
        <f t="shared" si="0"/>
        <v>0</v>
      </c>
    </row>
    <row r="28" spans="1:14" s="22" customFormat="1" x14ac:dyDescent="0.35">
      <c r="A28" s="20"/>
      <c r="B28" s="208"/>
      <c r="C28" s="202"/>
      <c r="D28" s="21"/>
      <c r="E28" s="21"/>
      <c r="F28" s="21"/>
      <c r="G28" s="21"/>
      <c r="H28" s="21"/>
      <c r="I28" s="21"/>
      <c r="J28" s="21"/>
      <c r="K28" s="21"/>
      <c r="L28" s="26"/>
      <c r="M28" s="27">
        <f t="shared" si="0"/>
        <v>0</v>
      </c>
    </row>
    <row r="29" spans="1:14" s="22" customFormat="1" x14ac:dyDescent="0.35">
      <c r="A29" s="20"/>
      <c r="B29" s="208"/>
      <c r="C29" s="202"/>
      <c r="D29" s="21"/>
      <c r="E29" s="21"/>
      <c r="F29" s="21"/>
      <c r="G29" s="21"/>
      <c r="H29" s="21"/>
      <c r="I29" s="21"/>
      <c r="J29" s="21"/>
      <c r="K29" s="21"/>
      <c r="L29" s="26"/>
      <c r="M29" s="27">
        <f t="shared" si="0"/>
        <v>0</v>
      </c>
    </row>
    <row r="30" spans="1:14" s="22" customFormat="1" x14ac:dyDescent="0.35">
      <c r="A30" s="20"/>
      <c r="B30" s="208"/>
      <c r="C30" s="202"/>
      <c r="D30" s="21"/>
      <c r="E30" s="21"/>
      <c r="F30" s="21"/>
      <c r="G30" s="21"/>
      <c r="H30" s="21"/>
      <c r="I30" s="21"/>
      <c r="J30" s="21"/>
      <c r="K30" s="21"/>
      <c r="L30" s="26"/>
      <c r="M30" s="27">
        <f t="shared" si="0"/>
        <v>0</v>
      </c>
    </row>
    <row r="31" spans="1:14" s="22" customFormat="1" x14ac:dyDescent="0.35">
      <c r="A31" s="20"/>
      <c r="B31" s="208"/>
      <c r="C31" s="202"/>
      <c r="D31" s="21"/>
      <c r="E31" s="21"/>
      <c r="F31" s="21"/>
      <c r="G31" s="21"/>
      <c r="H31" s="21"/>
      <c r="I31" s="21"/>
      <c r="J31" s="21"/>
      <c r="K31" s="21"/>
      <c r="L31" s="26"/>
      <c r="M31" s="27">
        <f t="shared" si="0"/>
        <v>0</v>
      </c>
    </row>
    <row r="32" spans="1:14" s="22" customFormat="1" x14ac:dyDescent="0.35">
      <c r="A32" s="20"/>
      <c r="B32" s="208"/>
      <c r="C32" s="202"/>
      <c r="D32" s="21"/>
      <c r="E32" s="21"/>
      <c r="F32" s="21"/>
      <c r="G32" s="21"/>
      <c r="H32" s="21"/>
      <c r="I32" s="21"/>
      <c r="J32" s="21"/>
      <c r="K32" s="21"/>
      <c r="L32" s="26"/>
      <c r="M32" s="27">
        <f t="shared" si="0"/>
        <v>0</v>
      </c>
    </row>
    <row r="33" spans="1:14" s="22" customFormat="1" x14ac:dyDescent="0.35">
      <c r="A33" s="20"/>
      <c r="B33" s="208"/>
      <c r="C33" s="202"/>
      <c r="D33" s="21"/>
      <c r="E33" s="21"/>
      <c r="F33" s="21"/>
      <c r="G33" s="21"/>
      <c r="H33" s="21"/>
      <c r="I33" s="21"/>
      <c r="J33" s="21"/>
      <c r="K33" s="21"/>
      <c r="L33" s="26"/>
      <c r="M33" s="27">
        <f t="shared" si="0"/>
        <v>0</v>
      </c>
    </row>
    <row r="34" spans="1:14" s="22" customFormat="1" x14ac:dyDescent="0.35">
      <c r="A34" s="20"/>
      <c r="B34" s="208"/>
      <c r="C34" s="202"/>
      <c r="D34" s="21"/>
      <c r="E34" s="21"/>
      <c r="F34" s="21"/>
      <c r="G34" s="21"/>
      <c r="H34" s="21"/>
      <c r="I34" s="21"/>
      <c r="J34" s="21"/>
      <c r="K34" s="21"/>
      <c r="L34" s="26"/>
      <c r="M34" s="27">
        <f t="shared" si="0"/>
        <v>0</v>
      </c>
    </row>
    <row r="35" spans="1:14" s="22" customFormat="1" x14ac:dyDescent="0.35">
      <c r="A35" s="20"/>
      <c r="B35" s="208"/>
      <c r="C35" s="202"/>
      <c r="D35" s="21"/>
      <c r="E35" s="21"/>
      <c r="F35" s="21"/>
      <c r="G35" s="21"/>
      <c r="H35" s="21"/>
      <c r="I35" s="21"/>
      <c r="J35" s="21"/>
      <c r="K35" s="21"/>
      <c r="L35" s="26"/>
      <c r="M35" s="27">
        <f t="shared" si="0"/>
        <v>0</v>
      </c>
    </row>
    <row r="36" spans="1:14" s="22" customFormat="1" x14ac:dyDescent="0.35">
      <c r="A36" s="20"/>
      <c r="B36" s="208"/>
      <c r="C36" s="202"/>
      <c r="D36" s="21"/>
      <c r="E36" s="21"/>
      <c r="F36" s="21"/>
      <c r="G36" s="21"/>
      <c r="H36" s="21"/>
      <c r="I36" s="21"/>
      <c r="J36" s="21"/>
      <c r="K36" s="21"/>
      <c r="L36" s="26"/>
      <c r="M36" s="27">
        <f t="shared" si="0"/>
        <v>0</v>
      </c>
    </row>
    <row r="37" spans="1:14" s="22" customFormat="1" x14ac:dyDescent="0.35">
      <c r="A37" s="20"/>
      <c r="B37" s="208"/>
      <c r="C37" s="202"/>
      <c r="D37" s="21"/>
      <c r="E37" s="21"/>
      <c r="F37" s="21"/>
      <c r="G37" s="21"/>
      <c r="H37" s="21"/>
      <c r="I37" s="21"/>
      <c r="J37" s="21"/>
      <c r="K37" s="21"/>
      <c r="L37" s="26"/>
      <c r="M37" s="27">
        <f t="shared" si="0"/>
        <v>0</v>
      </c>
    </row>
    <row r="38" spans="1:14" s="22" customFormat="1" x14ac:dyDescent="0.35">
      <c r="A38" s="20"/>
      <c r="B38" s="208"/>
      <c r="C38" s="202"/>
      <c r="D38" s="21"/>
      <c r="E38" s="21"/>
      <c r="F38" s="21"/>
      <c r="G38" s="21"/>
      <c r="H38" s="21"/>
      <c r="I38" s="21"/>
      <c r="J38" s="21"/>
      <c r="K38" s="21"/>
      <c r="L38" s="26"/>
      <c r="M38" s="27">
        <f t="shared" si="0"/>
        <v>0</v>
      </c>
    </row>
    <row r="39" spans="1:14" s="22" customFormat="1" x14ac:dyDescent="0.35">
      <c r="A39" s="20"/>
      <c r="B39" s="208"/>
      <c r="C39" s="202"/>
      <c r="D39" s="21"/>
      <c r="E39" s="21"/>
      <c r="F39" s="21"/>
      <c r="G39" s="21"/>
      <c r="H39" s="21"/>
      <c r="I39" s="21"/>
      <c r="J39" s="21"/>
      <c r="K39" s="21"/>
      <c r="L39" s="26"/>
      <c r="M39" s="27">
        <f t="shared" si="0"/>
        <v>0</v>
      </c>
    </row>
    <row r="40" spans="1:14" s="22" customFormat="1" x14ac:dyDescent="0.35">
      <c r="A40" s="20"/>
      <c r="B40" s="208"/>
      <c r="C40" s="202"/>
      <c r="D40" s="21"/>
      <c r="E40" s="21"/>
      <c r="F40" s="21"/>
      <c r="G40" s="21"/>
      <c r="H40" s="21"/>
      <c r="I40" s="21"/>
      <c r="J40" s="21"/>
      <c r="K40" s="21"/>
      <c r="L40" s="26"/>
      <c r="M40" s="27">
        <f t="shared" si="0"/>
        <v>0</v>
      </c>
    </row>
    <row r="41" spans="1:14" s="22" customFormat="1" x14ac:dyDescent="0.35">
      <c r="A41" s="20"/>
      <c r="B41" s="208"/>
      <c r="C41" s="202"/>
      <c r="D41" s="21"/>
      <c r="E41" s="21"/>
      <c r="F41" s="21"/>
      <c r="G41" s="21"/>
      <c r="H41" s="21"/>
      <c r="I41" s="21"/>
      <c r="J41" s="21"/>
      <c r="K41" s="21"/>
      <c r="L41" s="26"/>
      <c r="M41" s="27">
        <f t="shared" si="0"/>
        <v>0</v>
      </c>
    </row>
    <row r="42" spans="1:14" s="22" customFormat="1" x14ac:dyDescent="0.35">
      <c r="A42" s="20"/>
      <c r="B42" s="208"/>
      <c r="C42" s="202"/>
      <c r="D42" s="21"/>
      <c r="E42" s="21"/>
      <c r="F42" s="21"/>
      <c r="G42" s="21"/>
      <c r="H42" s="21"/>
      <c r="I42" s="21"/>
      <c r="J42" s="21"/>
      <c r="K42" s="21"/>
      <c r="L42" s="26"/>
      <c r="M42" s="27">
        <f t="shared" si="0"/>
        <v>0</v>
      </c>
    </row>
    <row r="43" spans="1:14" s="22" customFormat="1" x14ac:dyDescent="0.35">
      <c r="A43" s="20"/>
      <c r="B43" s="208"/>
      <c r="C43" s="202"/>
      <c r="D43" s="21"/>
      <c r="E43" s="21"/>
      <c r="F43" s="21"/>
      <c r="G43" s="21"/>
      <c r="H43" s="21"/>
      <c r="I43" s="21"/>
      <c r="J43" s="21"/>
      <c r="K43" s="21"/>
      <c r="L43" s="26"/>
      <c r="M43" s="27">
        <f t="shared" si="0"/>
        <v>0</v>
      </c>
    </row>
    <row r="44" spans="1:14" s="22" customFormat="1" x14ac:dyDescent="0.35">
      <c r="A44" s="20"/>
      <c r="B44" s="208"/>
      <c r="C44" s="202"/>
      <c r="D44" s="21"/>
      <c r="E44" s="21"/>
      <c r="F44" s="21"/>
      <c r="G44" s="21"/>
      <c r="H44" s="21"/>
      <c r="I44" s="21"/>
      <c r="J44" s="21"/>
      <c r="K44" s="21"/>
      <c r="L44" s="26"/>
      <c r="M44" s="27">
        <f t="shared" si="0"/>
        <v>0</v>
      </c>
    </row>
    <row r="45" spans="1:14" s="22" customFormat="1" x14ac:dyDescent="0.35">
      <c r="A45" s="20"/>
      <c r="B45" s="208"/>
      <c r="C45" s="202"/>
      <c r="D45" s="21"/>
      <c r="E45" s="21"/>
      <c r="F45" s="21"/>
      <c r="G45" s="21"/>
      <c r="H45" s="21"/>
      <c r="I45" s="21"/>
      <c r="J45" s="21"/>
      <c r="K45" s="21"/>
      <c r="L45" s="26"/>
      <c r="M45" s="27">
        <f t="shared" si="0"/>
        <v>0</v>
      </c>
    </row>
    <row r="46" spans="1:14" s="22" customFormat="1" x14ac:dyDescent="0.35">
      <c r="A46" s="20"/>
      <c r="B46" s="208"/>
      <c r="C46" s="213"/>
      <c r="D46" s="21"/>
      <c r="E46" s="21"/>
      <c r="F46" s="21"/>
      <c r="G46" s="21"/>
      <c r="H46" s="21"/>
      <c r="I46" s="21"/>
      <c r="J46" s="21"/>
      <c r="K46" s="21"/>
      <c r="L46" s="26"/>
      <c r="M46" s="27">
        <f t="shared" si="0"/>
        <v>0</v>
      </c>
    </row>
    <row r="47" spans="1:14" s="22" customFormat="1" x14ac:dyDescent="0.35">
      <c r="A47" s="8" t="s">
        <v>206</v>
      </c>
      <c r="B47" s="68"/>
      <c r="C47" s="68"/>
      <c r="D47" s="69">
        <f>SUM(D10:D16)</f>
        <v>0</v>
      </c>
      <c r="E47" s="69">
        <f t="shared" ref="E47:K47" si="1">SUM(E10:E16)</f>
        <v>0</v>
      </c>
      <c r="F47" s="69">
        <f t="shared" si="1"/>
        <v>0</v>
      </c>
      <c r="G47" s="69">
        <f t="shared" si="1"/>
        <v>0</v>
      </c>
      <c r="H47" s="69">
        <f t="shared" si="1"/>
        <v>0</v>
      </c>
      <c r="I47" s="69">
        <f t="shared" si="1"/>
        <v>0</v>
      </c>
      <c r="J47" s="69">
        <f t="shared" si="1"/>
        <v>0</v>
      </c>
      <c r="K47" s="69">
        <f t="shared" si="1"/>
        <v>0</v>
      </c>
      <c r="L47" s="26"/>
      <c r="M47" s="61">
        <f t="shared" si="0"/>
        <v>0</v>
      </c>
    </row>
    <row r="48" spans="1:14" ht="16" thickBot="1" x14ac:dyDescent="0.4">
      <c r="A48" s="3" t="str">
        <f>"TOTAL "&amp;UPPER(A1)</f>
        <v>TOTAL TELECOMMUNICATIONS</v>
      </c>
      <c r="B48" s="28"/>
      <c r="C48" s="28"/>
      <c r="D48" s="30">
        <f>ROUND(SUM(D8:D46),0)</f>
        <v>0</v>
      </c>
      <c r="E48" s="30">
        <f t="shared" ref="E48:K48" si="2">ROUND(SUM(E8:E46),0)</f>
        <v>0</v>
      </c>
      <c r="F48" s="30">
        <f t="shared" si="2"/>
        <v>0</v>
      </c>
      <c r="G48" s="30">
        <f t="shared" si="2"/>
        <v>0</v>
      </c>
      <c r="H48" s="30">
        <f t="shared" si="2"/>
        <v>0</v>
      </c>
      <c r="I48" s="30">
        <f t="shared" si="2"/>
        <v>0</v>
      </c>
      <c r="J48" s="30">
        <f t="shared" si="2"/>
        <v>0</v>
      </c>
      <c r="K48" s="30">
        <f t="shared" si="2"/>
        <v>0</v>
      </c>
      <c r="L48" s="29"/>
      <c r="M48" s="30">
        <f>ROUND(SUM(M8:M46),0)</f>
        <v>0</v>
      </c>
      <c r="N48" s="22"/>
    </row>
    <row r="49" ht="16" thickTop="1" x14ac:dyDescent="0.35"/>
  </sheetData>
  <sheetProtection algorithmName="SHA-512" hashValue="oTWvuwz5991rbAtk+i0av/rOY6DMc+UhErlDIobg0WoDNHBMOH78P2oU9GBsBGiVtHWpFW/DD9GEuYtP5tmbNg==" saltValue="Sc0LPk9Udf5d1LCYfL006g==" spinCount="100000" sheet="1" objects="1" scenarios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ECC32-9493-4E57-ACD5-DC7DBAA56C22}">
  <sheetPr codeName="Sheet33">
    <tabColor rgb="FFFFFF00"/>
  </sheetPr>
  <dimension ref="A1:N49"/>
  <sheetViews>
    <sheetView zoomScaleNormal="100" workbookViewId="0">
      <pane xSplit="1" ySplit="7" topLeftCell="B8" activePane="bottomRight" state="frozen"/>
      <selection pane="topRight" activeCell="E10" sqref="E10"/>
      <selection pane="bottomLeft" activeCell="E10" sqref="E10"/>
      <selection pane="bottomRight" activeCell="B19" sqref="B19"/>
    </sheetView>
  </sheetViews>
  <sheetFormatPr defaultRowHeight="15.5" x14ac:dyDescent="0.35"/>
  <cols>
    <col min="1" max="1" width="20.765625" customWidth="1"/>
    <col min="2" max="2" width="10" bestFit="1" customWidth="1"/>
    <col min="3" max="3" width="13.07421875" customWidth="1"/>
    <col min="4" max="11" width="10.765625" customWidth="1"/>
    <col min="12" max="12" width="1.07421875" customWidth="1"/>
    <col min="13" max="13" width="10.765625" customWidth="1"/>
    <col min="14" max="14" width="90.69140625" customWidth="1"/>
  </cols>
  <sheetData>
    <row r="1" spans="1:14" x14ac:dyDescent="0.35">
      <c r="A1" s="1" t="s">
        <v>53</v>
      </c>
    </row>
    <row r="2" spans="1:14" x14ac:dyDescent="0.35">
      <c r="A2" s="1" t="s">
        <v>41</v>
      </c>
      <c r="B2" s="5"/>
      <c r="D2">
        <f>Budget!D1</f>
        <v>0</v>
      </c>
      <c r="E2">
        <f>Budget!E1</f>
        <v>0</v>
      </c>
      <c r="F2">
        <f>Budget!F1</f>
        <v>0</v>
      </c>
      <c r="G2">
        <f>Budget!G1</f>
        <v>0</v>
      </c>
      <c r="H2">
        <f>Budget!H1</f>
        <v>0</v>
      </c>
      <c r="I2">
        <f>Budget!I1</f>
        <v>0</v>
      </c>
      <c r="J2">
        <f>Budget!J1</f>
        <v>0</v>
      </c>
      <c r="K2">
        <f>Budget!K1</f>
        <v>0</v>
      </c>
    </row>
    <row r="3" spans="1:14" x14ac:dyDescent="0.35">
      <c r="A3" s="5" t="s">
        <v>196</v>
      </c>
      <c r="B3" s="5">
        <f>Budget!B3</f>
        <v>0</v>
      </c>
    </row>
    <row r="4" spans="1:14" ht="53.25" customHeight="1" x14ac:dyDescent="0.35">
      <c r="A4" s="5"/>
      <c r="B4" s="5"/>
      <c r="D4" s="7" t="str">
        <f>IF(ISBLANK(Budget!D4),"",Budget!D4)</f>
        <v>NONE</v>
      </c>
      <c r="E4" s="7" t="str">
        <f>IF(ISBLANK(Budget!E4),"",Budget!E4)</f>
        <v>NONE</v>
      </c>
      <c r="F4" s="7" t="str">
        <f>IF(ISBLANK(Budget!F4),"",Budget!F4)</f>
        <v>NONE</v>
      </c>
      <c r="G4" s="7" t="str">
        <f>IF(ISBLANK(Budget!G4),"",Budget!G4)</f>
        <v>NONE</v>
      </c>
      <c r="H4" s="7" t="str">
        <f>IF(ISBLANK(Budget!H4),"",Budget!H4)</f>
        <v>NONE</v>
      </c>
      <c r="I4" s="7" t="str">
        <f>IF(ISBLANK(Budget!I4),"",Budget!I4)</f>
        <v>NONE</v>
      </c>
      <c r="J4" s="7" t="str">
        <f>IF(ISBLANK(Budget!J4),"",Budget!J4)</f>
        <v>NONE</v>
      </c>
      <c r="K4" s="7" t="str">
        <f>IF(ISBLANK(Budget!K4),"",Budget!K4)</f>
        <v>NONE</v>
      </c>
      <c r="L4" s="7"/>
      <c r="M4" s="23" t="s">
        <v>174</v>
      </c>
      <c r="N4" t="s">
        <v>252</v>
      </c>
    </row>
    <row r="5" spans="1:14" x14ac:dyDescent="0.35">
      <c r="A5" s="183"/>
      <c r="B5" s="183"/>
      <c r="C5" s="183" t="s">
        <v>209</v>
      </c>
      <c r="N5" s="185"/>
    </row>
    <row r="6" spans="1:14" x14ac:dyDescent="0.35">
      <c r="A6" s="183"/>
      <c r="B6" s="183" t="s">
        <v>197</v>
      </c>
      <c r="C6" s="183" t="s">
        <v>198</v>
      </c>
      <c r="N6" s="185"/>
    </row>
    <row r="7" spans="1:14" x14ac:dyDescent="0.35">
      <c r="A7" s="183" t="s">
        <v>199</v>
      </c>
      <c r="B7" s="183" t="s">
        <v>200</v>
      </c>
      <c r="C7" s="183" t="s">
        <v>201</v>
      </c>
      <c r="D7" s="1" t="s">
        <v>202</v>
      </c>
      <c r="E7" s="1" t="s">
        <v>202</v>
      </c>
      <c r="F7" s="1" t="s">
        <v>202</v>
      </c>
      <c r="G7" s="1" t="s">
        <v>202</v>
      </c>
      <c r="H7" s="1" t="s">
        <v>202</v>
      </c>
      <c r="I7" s="1" t="s">
        <v>202</v>
      </c>
      <c r="J7" s="1" t="s">
        <v>202</v>
      </c>
      <c r="K7" s="1" t="s">
        <v>202</v>
      </c>
      <c r="L7" s="1"/>
      <c r="M7" s="24"/>
      <c r="N7" s="183" t="s">
        <v>203</v>
      </c>
    </row>
    <row r="8" spans="1:14" x14ac:dyDescent="0.35">
      <c r="A8" s="2"/>
      <c r="B8" s="4"/>
      <c r="C8" s="4"/>
      <c r="D8" s="6"/>
      <c r="E8" s="6"/>
      <c r="F8" s="6"/>
      <c r="G8" s="6"/>
      <c r="H8" s="6"/>
      <c r="I8" s="6"/>
      <c r="J8" s="6"/>
      <c r="K8" s="6"/>
      <c r="L8" s="25"/>
      <c r="M8" s="24">
        <f t="shared" ref="M8:M47" si="0">SUM(D8:K8)</f>
        <v>0</v>
      </c>
      <c r="N8" s="22"/>
    </row>
    <row r="9" spans="1:14" x14ac:dyDescent="0.35">
      <c r="A9" s="70" t="s">
        <v>204</v>
      </c>
      <c r="B9" s="207"/>
      <c r="C9" s="209"/>
      <c r="D9" s="67"/>
      <c r="E9" s="67"/>
      <c r="F9" s="67"/>
      <c r="G9" s="67"/>
      <c r="H9" s="67"/>
      <c r="I9" s="67"/>
      <c r="J9" s="67"/>
      <c r="K9" s="67"/>
      <c r="L9" s="26"/>
      <c r="M9" s="27">
        <f t="shared" si="0"/>
        <v>0</v>
      </c>
      <c r="N9" s="22"/>
    </row>
    <row r="10" spans="1:14" x14ac:dyDescent="0.35">
      <c r="A10" s="72"/>
      <c r="B10" s="208"/>
      <c r="C10" s="210"/>
      <c r="D10" s="19"/>
      <c r="E10" s="19"/>
      <c r="F10" s="19"/>
      <c r="G10" s="19"/>
      <c r="H10" s="19"/>
      <c r="I10" s="19"/>
      <c r="J10" s="19"/>
      <c r="K10" s="19"/>
      <c r="L10" s="26"/>
      <c r="M10" s="27">
        <f t="shared" si="0"/>
        <v>0</v>
      </c>
      <c r="N10" s="22"/>
    </row>
    <row r="11" spans="1:14" x14ac:dyDescent="0.35">
      <c r="A11" s="72"/>
      <c r="B11" s="208"/>
      <c r="C11" s="210"/>
      <c r="D11" s="19"/>
      <c r="E11" s="19"/>
      <c r="F11" s="19"/>
      <c r="G11" s="19"/>
      <c r="H11" s="19"/>
      <c r="I11" s="19"/>
      <c r="J11" s="19"/>
      <c r="K11" s="19"/>
      <c r="L11" s="26"/>
      <c r="M11" s="27">
        <f t="shared" si="0"/>
        <v>0</v>
      </c>
      <c r="N11" s="22"/>
    </row>
    <row r="12" spans="1:14" x14ac:dyDescent="0.35">
      <c r="A12" s="72"/>
      <c r="B12" s="208"/>
      <c r="C12" s="210"/>
      <c r="D12" s="19"/>
      <c r="E12" s="19"/>
      <c r="F12" s="19"/>
      <c r="G12" s="19"/>
      <c r="H12" s="19"/>
      <c r="I12" s="19"/>
      <c r="J12" s="19"/>
      <c r="K12" s="19"/>
      <c r="L12" s="26"/>
      <c r="M12" s="27">
        <f t="shared" si="0"/>
        <v>0</v>
      </c>
      <c r="N12" s="22"/>
    </row>
    <row r="13" spans="1:14" x14ac:dyDescent="0.35">
      <c r="A13" s="72"/>
      <c r="B13" s="208"/>
      <c r="C13" s="210"/>
      <c r="D13" s="19"/>
      <c r="E13" s="19"/>
      <c r="F13" s="19"/>
      <c r="G13" s="19"/>
      <c r="H13" s="19"/>
      <c r="I13" s="19"/>
      <c r="J13" s="19"/>
      <c r="K13" s="19"/>
      <c r="L13" s="26"/>
      <c r="M13" s="27">
        <f t="shared" si="0"/>
        <v>0</v>
      </c>
      <c r="N13" s="22"/>
    </row>
    <row r="14" spans="1:14" x14ac:dyDescent="0.35">
      <c r="A14" s="72"/>
      <c r="B14" s="208"/>
      <c r="C14" s="210"/>
      <c r="D14" s="19"/>
      <c r="E14" s="19"/>
      <c r="F14" s="19"/>
      <c r="G14" s="19"/>
      <c r="H14" s="19"/>
      <c r="I14" s="19"/>
      <c r="J14" s="19"/>
      <c r="K14" s="19"/>
      <c r="L14" s="26"/>
      <c r="M14" s="27">
        <f t="shared" si="0"/>
        <v>0</v>
      </c>
      <c r="N14" s="22"/>
    </row>
    <row r="15" spans="1:14" x14ac:dyDescent="0.35">
      <c r="A15" s="72"/>
      <c r="B15" s="208"/>
      <c r="C15" s="210"/>
      <c r="D15" s="19"/>
      <c r="E15" s="19"/>
      <c r="F15" s="19"/>
      <c r="G15" s="19"/>
      <c r="H15" s="19"/>
      <c r="I15" s="19"/>
      <c r="J15" s="19"/>
      <c r="K15" s="19"/>
      <c r="L15" s="26"/>
      <c r="M15" s="27">
        <f t="shared" si="0"/>
        <v>0</v>
      </c>
      <c r="N15" s="22"/>
    </row>
    <row r="16" spans="1:14" x14ac:dyDescent="0.35">
      <c r="A16" s="72"/>
      <c r="B16" s="208"/>
      <c r="C16" s="210"/>
      <c r="D16" s="19"/>
      <c r="E16" s="19"/>
      <c r="F16" s="19"/>
      <c r="G16" s="19"/>
      <c r="H16" s="19"/>
      <c r="I16" s="19"/>
      <c r="J16" s="19"/>
      <c r="K16" s="19"/>
      <c r="L16" s="26"/>
      <c r="M16" s="27">
        <f t="shared" si="0"/>
        <v>0</v>
      </c>
      <c r="N16" s="22"/>
    </row>
    <row r="17" spans="1:14" x14ac:dyDescent="0.35">
      <c r="A17" s="18" t="s">
        <v>205</v>
      </c>
      <c r="B17" s="211"/>
      <c r="C17" s="214"/>
      <c r="D17" s="10"/>
      <c r="E17" s="10"/>
      <c r="F17" s="10"/>
      <c r="G17" s="10"/>
      <c r="H17" s="10"/>
      <c r="I17" s="10"/>
      <c r="J17" s="10"/>
      <c r="K17" s="10"/>
      <c r="L17" s="26"/>
      <c r="M17" s="27">
        <f t="shared" si="0"/>
        <v>0</v>
      </c>
      <c r="N17" s="22"/>
    </row>
    <row r="18" spans="1:14" s="22" customFormat="1" x14ac:dyDescent="0.35">
      <c r="A18" s="20"/>
      <c r="B18" s="208"/>
      <c r="C18" s="210"/>
      <c r="D18" s="21"/>
      <c r="E18" s="21"/>
      <c r="F18" s="21"/>
      <c r="G18" s="21"/>
      <c r="H18" s="21"/>
      <c r="I18" s="21"/>
      <c r="J18" s="21"/>
      <c r="K18" s="21"/>
      <c r="L18" s="26"/>
      <c r="M18" s="27">
        <f t="shared" si="0"/>
        <v>0</v>
      </c>
    </row>
    <row r="19" spans="1:14" s="22" customFormat="1" x14ac:dyDescent="0.35">
      <c r="A19" s="20"/>
      <c r="B19" s="208"/>
      <c r="C19" s="210"/>
      <c r="D19" s="21"/>
      <c r="E19" s="21"/>
      <c r="F19" s="21"/>
      <c r="G19" s="21"/>
      <c r="H19" s="21"/>
      <c r="I19" s="21"/>
      <c r="J19" s="21"/>
      <c r="K19" s="21"/>
      <c r="L19" s="28"/>
      <c r="M19" s="27">
        <f t="shared" si="0"/>
        <v>0</v>
      </c>
    </row>
    <row r="20" spans="1:14" s="22" customFormat="1" x14ac:dyDescent="0.35">
      <c r="A20" s="20"/>
      <c r="B20" s="208"/>
      <c r="C20" s="210"/>
      <c r="D20" s="21"/>
      <c r="E20" s="21"/>
      <c r="F20" s="21"/>
      <c r="G20" s="21"/>
      <c r="H20" s="21"/>
      <c r="I20" s="21"/>
      <c r="J20" s="21"/>
      <c r="K20" s="21"/>
      <c r="L20" s="26"/>
      <c r="M20" s="27">
        <f t="shared" si="0"/>
        <v>0</v>
      </c>
    </row>
    <row r="21" spans="1:14" s="22" customFormat="1" x14ac:dyDescent="0.35">
      <c r="A21" s="20"/>
      <c r="B21" s="208"/>
      <c r="C21" s="210"/>
      <c r="D21" s="21"/>
      <c r="E21" s="21"/>
      <c r="F21" s="21"/>
      <c r="G21" s="21"/>
      <c r="H21" s="21"/>
      <c r="I21" s="21"/>
      <c r="J21" s="21"/>
      <c r="K21" s="21"/>
      <c r="L21" s="26"/>
      <c r="M21" s="27">
        <f t="shared" si="0"/>
        <v>0</v>
      </c>
    </row>
    <row r="22" spans="1:14" s="22" customFormat="1" x14ac:dyDescent="0.35">
      <c r="A22" s="20"/>
      <c r="B22" s="208"/>
      <c r="C22" s="210"/>
      <c r="D22" s="21"/>
      <c r="E22" s="21"/>
      <c r="F22" s="21"/>
      <c r="G22" s="21"/>
      <c r="H22" s="21"/>
      <c r="I22" s="21"/>
      <c r="J22" s="21"/>
      <c r="K22" s="21"/>
      <c r="L22" s="26"/>
      <c r="M22" s="27">
        <f t="shared" si="0"/>
        <v>0</v>
      </c>
    </row>
    <row r="23" spans="1:14" s="22" customFormat="1" x14ac:dyDescent="0.35">
      <c r="A23" s="20"/>
      <c r="B23" s="208"/>
      <c r="C23" s="210"/>
      <c r="D23" s="21"/>
      <c r="E23" s="21"/>
      <c r="F23" s="21"/>
      <c r="G23" s="21"/>
      <c r="H23" s="21"/>
      <c r="I23" s="21"/>
      <c r="J23" s="21"/>
      <c r="K23" s="21"/>
      <c r="L23" s="26"/>
      <c r="M23" s="27">
        <f t="shared" si="0"/>
        <v>0</v>
      </c>
    </row>
    <row r="24" spans="1:14" s="22" customFormat="1" x14ac:dyDescent="0.35">
      <c r="A24" s="20"/>
      <c r="B24" s="208"/>
      <c r="C24" s="210"/>
      <c r="D24" s="21"/>
      <c r="E24" s="21"/>
      <c r="F24" s="21"/>
      <c r="G24" s="21"/>
      <c r="H24" s="21"/>
      <c r="I24" s="21"/>
      <c r="J24" s="21"/>
      <c r="K24" s="21"/>
      <c r="L24" s="26"/>
      <c r="M24" s="27">
        <f t="shared" si="0"/>
        <v>0</v>
      </c>
    </row>
    <row r="25" spans="1:14" s="22" customFormat="1" x14ac:dyDescent="0.35">
      <c r="A25" s="20"/>
      <c r="B25" s="208"/>
      <c r="C25" s="210"/>
      <c r="D25" s="21"/>
      <c r="E25" s="21"/>
      <c r="F25" s="21"/>
      <c r="G25" s="21"/>
      <c r="H25" s="21"/>
      <c r="I25" s="21"/>
      <c r="J25" s="21"/>
      <c r="K25" s="21"/>
      <c r="L25" s="26"/>
      <c r="M25" s="27">
        <f t="shared" si="0"/>
        <v>0</v>
      </c>
    </row>
    <row r="26" spans="1:14" s="22" customFormat="1" x14ac:dyDescent="0.35">
      <c r="A26" s="20"/>
      <c r="B26" s="208"/>
      <c r="C26" s="210"/>
      <c r="D26" s="21"/>
      <c r="E26" s="21"/>
      <c r="F26" s="21"/>
      <c r="G26" s="21"/>
      <c r="H26" s="21"/>
      <c r="I26" s="21"/>
      <c r="J26" s="21"/>
      <c r="K26" s="21"/>
      <c r="L26" s="26"/>
      <c r="M26" s="27">
        <f t="shared" si="0"/>
        <v>0</v>
      </c>
    </row>
    <row r="27" spans="1:14" s="22" customFormat="1" x14ac:dyDescent="0.35">
      <c r="A27" s="20"/>
      <c r="B27" s="208"/>
      <c r="C27" s="210"/>
      <c r="D27" s="21"/>
      <c r="E27" s="21"/>
      <c r="F27" s="21"/>
      <c r="G27" s="21"/>
      <c r="H27" s="21"/>
      <c r="I27" s="21"/>
      <c r="J27" s="21"/>
      <c r="K27" s="21"/>
      <c r="L27" s="26"/>
      <c r="M27" s="27">
        <f t="shared" si="0"/>
        <v>0</v>
      </c>
    </row>
    <row r="28" spans="1:14" s="22" customFormat="1" x14ac:dyDescent="0.35">
      <c r="A28" s="20"/>
      <c r="B28" s="208"/>
      <c r="C28" s="210"/>
      <c r="D28" s="21"/>
      <c r="E28" s="21"/>
      <c r="F28" s="21"/>
      <c r="G28" s="21"/>
      <c r="H28" s="21"/>
      <c r="I28" s="21"/>
      <c r="J28" s="21"/>
      <c r="K28" s="21"/>
      <c r="L28" s="26"/>
      <c r="M28" s="27">
        <f t="shared" si="0"/>
        <v>0</v>
      </c>
    </row>
    <row r="29" spans="1:14" s="22" customFormat="1" x14ac:dyDescent="0.35">
      <c r="A29" s="20"/>
      <c r="B29" s="208"/>
      <c r="C29" s="210"/>
      <c r="D29" s="21"/>
      <c r="E29" s="21"/>
      <c r="F29" s="21"/>
      <c r="G29" s="21"/>
      <c r="H29" s="21"/>
      <c r="I29" s="21"/>
      <c r="J29" s="21"/>
      <c r="K29" s="21"/>
      <c r="L29" s="26"/>
      <c r="M29" s="27">
        <f t="shared" si="0"/>
        <v>0</v>
      </c>
    </row>
    <row r="30" spans="1:14" s="22" customFormat="1" x14ac:dyDescent="0.35">
      <c r="A30" s="20"/>
      <c r="B30" s="208"/>
      <c r="C30" s="210"/>
      <c r="D30" s="21"/>
      <c r="E30" s="21"/>
      <c r="F30" s="21"/>
      <c r="G30" s="21"/>
      <c r="H30" s="21"/>
      <c r="I30" s="21"/>
      <c r="J30" s="21"/>
      <c r="K30" s="21"/>
      <c r="L30" s="26"/>
      <c r="M30" s="27">
        <f t="shared" si="0"/>
        <v>0</v>
      </c>
    </row>
    <row r="31" spans="1:14" s="22" customFormat="1" x14ac:dyDescent="0.35">
      <c r="A31" s="20"/>
      <c r="B31" s="208"/>
      <c r="C31" s="210"/>
      <c r="D31" s="21"/>
      <c r="E31" s="21"/>
      <c r="F31" s="21"/>
      <c r="G31" s="21"/>
      <c r="H31" s="21"/>
      <c r="I31" s="21"/>
      <c r="J31" s="21"/>
      <c r="K31" s="21"/>
      <c r="L31" s="26"/>
      <c r="M31" s="27">
        <f t="shared" si="0"/>
        <v>0</v>
      </c>
    </row>
    <row r="32" spans="1:14" s="22" customFormat="1" x14ac:dyDescent="0.35">
      <c r="A32" s="20"/>
      <c r="B32" s="208"/>
      <c r="C32" s="210"/>
      <c r="D32" s="21"/>
      <c r="E32" s="21"/>
      <c r="F32" s="21"/>
      <c r="G32" s="21"/>
      <c r="H32" s="21"/>
      <c r="I32" s="21"/>
      <c r="J32" s="21"/>
      <c r="K32" s="21"/>
      <c r="L32" s="26"/>
      <c r="M32" s="27">
        <f t="shared" si="0"/>
        <v>0</v>
      </c>
    </row>
    <row r="33" spans="1:13" s="22" customFormat="1" x14ac:dyDescent="0.35">
      <c r="A33" s="20"/>
      <c r="B33" s="208"/>
      <c r="C33" s="210"/>
      <c r="D33" s="21"/>
      <c r="E33" s="21"/>
      <c r="F33" s="21"/>
      <c r="G33" s="21"/>
      <c r="H33" s="21"/>
      <c r="I33" s="21"/>
      <c r="J33" s="21"/>
      <c r="K33" s="21"/>
      <c r="L33" s="26"/>
      <c r="M33" s="27">
        <f t="shared" si="0"/>
        <v>0</v>
      </c>
    </row>
    <row r="34" spans="1:13" s="22" customFormat="1" x14ac:dyDescent="0.35">
      <c r="A34" s="20"/>
      <c r="B34" s="208"/>
      <c r="C34" s="210"/>
      <c r="D34" s="21"/>
      <c r="E34" s="21"/>
      <c r="F34" s="21"/>
      <c r="G34" s="21"/>
      <c r="H34" s="21"/>
      <c r="I34" s="21"/>
      <c r="J34" s="21"/>
      <c r="K34" s="21"/>
      <c r="L34" s="26"/>
      <c r="M34" s="27">
        <f t="shared" si="0"/>
        <v>0</v>
      </c>
    </row>
    <row r="35" spans="1:13" s="22" customFormat="1" x14ac:dyDescent="0.35">
      <c r="A35" s="20"/>
      <c r="B35" s="208"/>
      <c r="C35" s="210"/>
      <c r="D35" s="21"/>
      <c r="E35" s="21"/>
      <c r="F35" s="21"/>
      <c r="G35" s="21"/>
      <c r="H35" s="21"/>
      <c r="I35" s="21"/>
      <c r="J35" s="21"/>
      <c r="K35" s="21"/>
      <c r="L35" s="26"/>
      <c r="M35" s="27">
        <f t="shared" si="0"/>
        <v>0</v>
      </c>
    </row>
    <row r="36" spans="1:13" s="22" customFormat="1" x14ac:dyDescent="0.35">
      <c r="A36" s="20"/>
      <c r="B36" s="208"/>
      <c r="C36" s="210"/>
      <c r="D36" s="21"/>
      <c r="E36" s="21"/>
      <c r="F36" s="21"/>
      <c r="G36" s="21"/>
      <c r="H36" s="21"/>
      <c r="I36" s="21"/>
      <c r="J36" s="21"/>
      <c r="K36" s="21"/>
      <c r="L36" s="26"/>
      <c r="M36" s="27">
        <f t="shared" si="0"/>
        <v>0</v>
      </c>
    </row>
    <row r="37" spans="1:13" s="22" customFormat="1" x14ac:dyDescent="0.35">
      <c r="A37" s="20"/>
      <c r="B37" s="208"/>
      <c r="C37" s="210"/>
      <c r="D37" s="21"/>
      <c r="E37" s="21"/>
      <c r="F37" s="21"/>
      <c r="G37" s="21"/>
      <c r="H37" s="21"/>
      <c r="I37" s="21"/>
      <c r="J37" s="21"/>
      <c r="K37" s="21"/>
      <c r="L37" s="26"/>
      <c r="M37" s="27">
        <f t="shared" si="0"/>
        <v>0</v>
      </c>
    </row>
    <row r="38" spans="1:13" s="22" customFormat="1" x14ac:dyDescent="0.35">
      <c r="A38" s="20"/>
      <c r="B38" s="208"/>
      <c r="C38" s="210"/>
      <c r="D38" s="21"/>
      <c r="E38" s="21"/>
      <c r="F38" s="21"/>
      <c r="G38" s="21"/>
      <c r="H38" s="21"/>
      <c r="I38" s="21"/>
      <c r="J38" s="21"/>
      <c r="K38" s="21"/>
      <c r="L38" s="26"/>
      <c r="M38" s="27">
        <f t="shared" si="0"/>
        <v>0</v>
      </c>
    </row>
    <row r="39" spans="1:13" s="22" customFormat="1" x14ac:dyDescent="0.35">
      <c r="A39" s="20"/>
      <c r="B39" s="208"/>
      <c r="C39" s="210"/>
      <c r="D39" s="21"/>
      <c r="E39" s="21"/>
      <c r="F39" s="21"/>
      <c r="G39" s="21"/>
      <c r="H39" s="21"/>
      <c r="I39" s="21"/>
      <c r="J39" s="21"/>
      <c r="K39" s="21"/>
      <c r="L39" s="26"/>
      <c r="M39" s="27">
        <f t="shared" si="0"/>
        <v>0</v>
      </c>
    </row>
    <row r="40" spans="1:13" s="22" customFormat="1" x14ac:dyDescent="0.35">
      <c r="A40" s="20"/>
      <c r="B40" s="208"/>
      <c r="C40" s="210"/>
      <c r="D40" s="21"/>
      <c r="E40" s="21"/>
      <c r="F40" s="21"/>
      <c r="G40" s="21"/>
      <c r="H40" s="21"/>
      <c r="I40" s="21"/>
      <c r="J40" s="21"/>
      <c r="K40" s="21"/>
      <c r="L40" s="26"/>
      <c r="M40" s="27">
        <f t="shared" si="0"/>
        <v>0</v>
      </c>
    </row>
    <row r="41" spans="1:13" s="22" customFormat="1" x14ac:dyDescent="0.35">
      <c r="A41" s="20"/>
      <c r="B41" s="208"/>
      <c r="C41" s="210"/>
      <c r="D41" s="21"/>
      <c r="E41" s="21"/>
      <c r="F41" s="21"/>
      <c r="G41" s="21"/>
      <c r="H41" s="21"/>
      <c r="I41" s="21"/>
      <c r="J41" s="21"/>
      <c r="K41" s="21"/>
      <c r="L41" s="26"/>
      <c r="M41" s="27">
        <f t="shared" si="0"/>
        <v>0</v>
      </c>
    </row>
    <row r="42" spans="1:13" s="22" customFormat="1" x14ac:dyDescent="0.35">
      <c r="A42" s="20"/>
      <c r="B42" s="208"/>
      <c r="C42" s="210"/>
      <c r="D42" s="21"/>
      <c r="E42" s="21"/>
      <c r="F42" s="21"/>
      <c r="G42" s="21"/>
      <c r="H42" s="21"/>
      <c r="I42" s="21"/>
      <c r="J42" s="21"/>
      <c r="K42" s="21"/>
      <c r="L42" s="26"/>
      <c r="M42" s="27">
        <f t="shared" si="0"/>
        <v>0</v>
      </c>
    </row>
    <row r="43" spans="1:13" s="22" customFormat="1" x14ac:dyDescent="0.35">
      <c r="A43" s="20"/>
      <c r="B43" s="208"/>
      <c r="C43" s="210"/>
      <c r="D43" s="21"/>
      <c r="E43" s="21"/>
      <c r="F43" s="21"/>
      <c r="G43" s="21"/>
      <c r="H43" s="21"/>
      <c r="I43" s="21"/>
      <c r="J43" s="21"/>
      <c r="K43" s="21"/>
      <c r="L43" s="26"/>
      <c r="M43" s="27">
        <f t="shared" si="0"/>
        <v>0</v>
      </c>
    </row>
    <row r="44" spans="1:13" s="22" customFormat="1" x14ac:dyDescent="0.35">
      <c r="A44" s="20"/>
      <c r="B44" s="208"/>
      <c r="C44" s="210"/>
      <c r="D44" s="21"/>
      <c r="E44" s="21"/>
      <c r="F44" s="21"/>
      <c r="G44" s="21"/>
      <c r="H44" s="21"/>
      <c r="I44" s="21"/>
      <c r="J44" s="21"/>
      <c r="K44" s="21"/>
      <c r="L44" s="26"/>
      <c r="M44" s="27">
        <f t="shared" si="0"/>
        <v>0</v>
      </c>
    </row>
    <row r="45" spans="1:13" s="22" customFormat="1" x14ac:dyDescent="0.35">
      <c r="A45" s="20"/>
      <c r="B45" s="208"/>
      <c r="C45" s="210"/>
      <c r="D45" s="21"/>
      <c r="E45" s="21"/>
      <c r="F45" s="21"/>
      <c r="G45" s="21"/>
      <c r="H45" s="21"/>
      <c r="I45" s="21"/>
      <c r="J45" s="21"/>
      <c r="K45" s="21"/>
      <c r="L45" s="26"/>
      <c r="M45" s="27">
        <f t="shared" si="0"/>
        <v>0</v>
      </c>
    </row>
    <row r="46" spans="1:13" s="22" customFormat="1" x14ac:dyDescent="0.35">
      <c r="A46" s="20"/>
      <c r="B46" s="208"/>
      <c r="C46" s="210"/>
      <c r="D46" s="21"/>
      <c r="E46" s="21"/>
      <c r="F46" s="21"/>
      <c r="G46" s="21"/>
      <c r="H46" s="21"/>
      <c r="I46" s="21"/>
      <c r="J46" s="21"/>
      <c r="K46" s="21"/>
      <c r="L46" s="26"/>
      <c r="M46" s="27">
        <f t="shared" si="0"/>
        <v>0</v>
      </c>
    </row>
    <row r="47" spans="1:13" s="22" customFormat="1" x14ac:dyDescent="0.35">
      <c r="A47" s="8" t="s">
        <v>206</v>
      </c>
      <c r="B47" s="68"/>
      <c r="C47" s="68"/>
      <c r="D47" s="69">
        <f>SUM(D10:D16)</f>
        <v>0</v>
      </c>
      <c r="E47" s="69">
        <f t="shared" ref="E47:K47" si="1">SUM(E10:E16)</f>
        <v>0</v>
      </c>
      <c r="F47" s="69">
        <f t="shared" si="1"/>
        <v>0</v>
      </c>
      <c r="G47" s="69">
        <f t="shared" si="1"/>
        <v>0</v>
      </c>
      <c r="H47" s="69">
        <f t="shared" si="1"/>
        <v>0</v>
      </c>
      <c r="I47" s="69">
        <f t="shared" si="1"/>
        <v>0</v>
      </c>
      <c r="J47" s="69">
        <f t="shared" si="1"/>
        <v>0</v>
      </c>
      <c r="K47" s="69">
        <f t="shared" si="1"/>
        <v>0</v>
      </c>
      <c r="L47" s="26"/>
      <c r="M47" s="27">
        <f t="shared" si="0"/>
        <v>0</v>
      </c>
    </row>
    <row r="48" spans="1:13" ht="16" thickBot="1" x14ac:dyDescent="0.4">
      <c r="A48" s="3" t="str">
        <f>"TOTAL "&amp;UPPER(A1)</f>
        <v>TOTAL TRAINING &amp; EDUCATION</v>
      </c>
      <c r="B48" s="28"/>
      <c r="C48" s="28"/>
      <c r="D48" s="30">
        <f>ROUND(SUM(D8:D46),0)</f>
        <v>0</v>
      </c>
      <c r="E48" s="30">
        <f t="shared" ref="E48:K48" si="2">ROUND(SUM(E8:E46),0)</f>
        <v>0</v>
      </c>
      <c r="F48" s="30">
        <f t="shared" si="2"/>
        <v>0</v>
      </c>
      <c r="G48" s="30">
        <f t="shared" si="2"/>
        <v>0</v>
      </c>
      <c r="H48" s="30">
        <f t="shared" si="2"/>
        <v>0</v>
      </c>
      <c r="I48" s="30">
        <f t="shared" si="2"/>
        <v>0</v>
      </c>
      <c r="J48" s="30">
        <f t="shared" si="2"/>
        <v>0</v>
      </c>
      <c r="K48" s="30">
        <f t="shared" si="2"/>
        <v>0</v>
      </c>
      <c r="L48" s="29"/>
      <c r="M48" s="30">
        <f>ROUND(SUM(M8:M46),0)</f>
        <v>0</v>
      </c>
    </row>
    <row r="49" ht="16" thickTop="1" x14ac:dyDescent="0.35"/>
  </sheetData>
  <sheetProtection algorithmName="SHA-512" hashValue="Nzn72N4hyW4c6s/32CMDQo8hg/JdVD6kLA1ZUhkUbo50RQUpJ+YA0dn5Ss2OhxiLqMGS/pyD15i4tRL7Lm/pBw==" saltValue="xP0aR8+vGz2yo3NasbCX0w==" spinCount="100000" sheet="1" objects="1" scenarios="1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B9F4F-E489-4E7C-B0FA-DB99E435F612}">
  <sheetPr codeName="Sheet34">
    <tabColor rgb="FFFFFF00"/>
  </sheetPr>
  <dimension ref="A1:N49"/>
  <sheetViews>
    <sheetView zoomScaleNormal="100" workbookViewId="0">
      <pane xSplit="1" ySplit="7" topLeftCell="B8" activePane="bottomRight" state="frozen"/>
      <selection pane="topRight" activeCell="E10" sqref="E10"/>
      <selection pane="bottomLeft" activeCell="E10" sqref="E10"/>
      <selection pane="bottomRight" activeCell="D23" sqref="D23"/>
    </sheetView>
  </sheetViews>
  <sheetFormatPr defaultRowHeight="15.5" x14ac:dyDescent="0.35"/>
  <cols>
    <col min="1" max="1" width="20.765625" customWidth="1"/>
    <col min="2" max="2" width="10" bestFit="1" customWidth="1"/>
    <col min="3" max="3" width="13.07421875" customWidth="1"/>
    <col min="4" max="11" width="10.765625" customWidth="1"/>
    <col min="12" max="12" width="1.07421875" customWidth="1"/>
    <col min="13" max="13" width="10.765625" customWidth="1"/>
    <col min="14" max="14" width="90.69140625" customWidth="1"/>
  </cols>
  <sheetData>
    <row r="1" spans="1:14" x14ac:dyDescent="0.35">
      <c r="A1" s="1" t="s">
        <v>234</v>
      </c>
    </row>
    <row r="2" spans="1:14" x14ac:dyDescent="0.35">
      <c r="A2" s="1" t="s">
        <v>41</v>
      </c>
      <c r="B2" s="45"/>
      <c r="D2">
        <f>Budget!D1</f>
        <v>0</v>
      </c>
      <c r="E2">
        <f>Budget!E1</f>
        <v>0</v>
      </c>
      <c r="F2">
        <f>Budget!F1</f>
        <v>0</v>
      </c>
      <c r="G2">
        <f>Budget!G1</f>
        <v>0</v>
      </c>
      <c r="H2">
        <f>Budget!H1</f>
        <v>0</v>
      </c>
      <c r="I2">
        <f>Budget!I1</f>
        <v>0</v>
      </c>
      <c r="J2">
        <f>Budget!J1</f>
        <v>0</v>
      </c>
      <c r="K2">
        <f>Budget!K1</f>
        <v>0</v>
      </c>
    </row>
    <row r="3" spans="1:14" x14ac:dyDescent="0.35">
      <c r="A3" s="5" t="s">
        <v>196</v>
      </c>
      <c r="B3" s="5">
        <f>Budget!B3</f>
        <v>0</v>
      </c>
    </row>
    <row r="4" spans="1:14" ht="53.25" customHeight="1" x14ac:dyDescent="0.35">
      <c r="A4" s="5"/>
      <c r="B4" s="5"/>
      <c r="D4" s="7" t="str">
        <f>IF(ISBLANK(Budget!D4),"",Budget!D4)</f>
        <v>NONE</v>
      </c>
      <c r="E4" s="7" t="str">
        <f>IF(ISBLANK(Budget!E4),"",Budget!E4)</f>
        <v>NONE</v>
      </c>
      <c r="F4" s="7" t="str">
        <f>IF(ISBLANK(Budget!F4),"",Budget!F4)</f>
        <v>NONE</v>
      </c>
      <c r="G4" s="7" t="str">
        <f>IF(ISBLANK(Budget!G4),"",Budget!G4)</f>
        <v>NONE</v>
      </c>
      <c r="H4" s="7" t="str">
        <f>IF(ISBLANK(Budget!H4),"",Budget!H4)</f>
        <v>NONE</v>
      </c>
      <c r="I4" s="7" t="str">
        <f>IF(ISBLANK(Budget!I4),"",Budget!I4)</f>
        <v>NONE</v>
      </c>
      <c r="J4" s="7" t="str">
        <f>IF(ISBLANK(Budget!J4),"",Budget!J4)</f>
        <v>NONE</v>
      </c>
      <c r="K4" s="7" t="str">
        <f>IF(ISBLANK(Budget!K4),"",Budget!K4)</f>
        <v>NONE</v>
      </c>
      <c r="L4" s="7"/>
      <c r="M4" s="23" t="s">
        <v>174</v>
      </c>
      <c r="N4" t="s">
        <v>252</v>
      </c>
    </row>
    <row r="5" spans="1:14" x14ac:dyDescent="0.35">
      <c r="A5" s="183"/>
      <c r="B5" s="183"/>
      <c r="C5" s="183" t="s">
        <v>209</v>
      </c>
      <c r="N5" s="185"/>
    </row>
    <row r="6" spans="1:14" x14ac:dyDescent="0.35">
      <c r="A6" s="183"/>
      <c r="B6" s="183" t="s">
        <v>197</v>
      </c>
      <c r="C6" s="183" t="s">
        <v>198</v>
      </c>
      <c r="N6" s="185"/>
    </row>
    <row r="7" spans="1:14" x14ac:dyDescent="0.35">
      <c r="A7" s="183" t="s">
        <v>199</v>
      </c>
      <c r="B7" s="183" t="s">
        <v>200</v>
      </c>
      <c r="C7" s="183" t="s">
        <v>201</v>
      </c>
      <c r="D7" s="1" t="s">
        <v>202</v>
      </c>
      <c r="E7" s="1" t="s">
        <v>202</v>
      </c>
      <c r="F7" s="1" t="s">
        <v>202</v>
      </c>
      <c r="G7" s="1" t="s">
        <v>202</v>
      </c>
      <c r="H7" s="1" t="s">
        <v>202</v>
      </c>
      <c r="I7" s="1" t="s">
        <v>202</v>
      </c>
      <c r="J7" s="1" t="s">
        <v>202</v>
      </c>
      <c r="K7" s="1" t="s">
        <v>202</v>
      </c>
      <c r="L7" s="1"/>
      <c r="M7" s="24"/>
      <c r="N7" s="183" t="s">
        <v>203</v>
      </c>
    </row>
    <row r="8" spans="1:14" x14ac:dyDescent="0.35">
      <c r="A8" s="2"/>
      <c r="B8" s="4"/>
      <c r="C8" s="4"/>
      <c r="D8" s="6"/>
      <c r="E8" s="6"/>
      <c r="F8" s="6"/>
      <c r="G8" s="6"/>
      <c r="H8" s="6"/>
      <c r="I8" s="6"/>
      <c r="J8" s="6"/>
      <c r="K8" s="6"/>
      <c r="L8" s="25"/>
      <c r="M8" s="24">
        <f t="shared" ref="M8:M47" si="0">SUM(D8:K8)</f>
        <v>0</v>
      </c>
      <c r="N8" s="22"/>
    </row>
    <row r="9" spans="1:14" x14ac:dyDescent="0.35">
      <c r="A9" s="8" t="s">
        <v>204</v>
      </c>
      <c r="B9" s="211"/>
      <c r="C9" s="211"/>
      <c r="D9" s="67"/>
      <c r="E9" s="67"/>
      <c r="F9" s="67"/>
      <c r="G9" s="67"/>
      <c r="H9" s="67"/>
      <c r="I9" s="67"/>
      <c r="J9" s="67"/>
      <c r="K9" s="67"/>
      <c r="L9" s="26"/>
      <c r="M9" s="27">
        <f t="shared" si="0"/>
        <v>0</v>
      </c>
      <c r="N9" s="22"/>
    </row>
    <row r="10" spans="1:14" x14ac:dyDescent="0.35">
      <c r="A10" s="60"/>
      <c r="B10" s="208"/>
      <c r="C10" s="208"/>
      <c r="D10" s="19"/>
      <c r="E10" s="19"/>
      <c r="F10" s="19"/>
      <c r="G10" s="19"/>
      <c r="H10" s="19"/>
      <c r="I10" s="19"/>
      <c r="J10" s="19"/>
      <c r="K10" s="19"/>
      <c r="L10" s="26"/>
      <c r="M10" s="27">
        <f t="shared" si="0"/>
        <v>0</v>
      </c>
      <c r="N10" s="22"/>
    </row>
    <row r="11" spans="1:14" x14ac:dyDescent="0.35">
      <c r="A11" s="60"/>
      <c r="B11" s="208"/>
      <c r="C11" s="208"/>
      <c r="D11" s="19"/>
      <c r="E11" s="19"/>
      <c r="F11" s="19"/>
      <c r="G11" s="19"/>
      <c r="H11" s="19"/>
      <c r="I11" s="19"/>
      <c r="J11" s="19"/>
      <c r="K11" s="19"/>
      <c r="L11" s="26"/>
      <c r="M11" s="27">
        <f t="shared" si="0"/>
        <v>0</v>
      </c>
      <c r="N11" s="22"/>
    </row>
    <row r="12" spans="1:14" x14ac:dyDescent="0.35">
      <c r="A12" s="60"/>
      <c r="B12" s="208"/>
      <c r="C12" s="208"/>
      <c r="D12" s="19"/>
      <c r="E12" s="19"/>
      <c r="F12" s="19"/>
      <c r="G12" s="19"/>
      <c r="H12" s="19"/>
      <c r="I12" s="19"/>
      <c r="J12" s="19"/>
      <c r="K12" s="19"/>
      <c r="L12" s="26"/>
      <c r="M12" s="27">
        <f t="shared" si="0"/>
        <v>0</v>
      </c>
      <c r="N12" s="22"/>
    </row>
    <row r="13" spans="1:14" x14ac:dyDescent="0.35">
      <c r="A13" s="60"/>
      <c r="B13" s="208"/>
      <c r="C13" s="208"/>
      <c r="D13" s="19"/>
      <c r="E13" s="19"/>
      <c r="F13" s="19"/>
      <c r="G13" s="19"/>
      <c r="H13" s="19"/>
      <c r="I13" s="19"/>
      <c r="J13" s="19"/>
      <c r="K13" s="19"/>
      <c r="L13" s="26"/>
      <c r="M13" s="27">
        <f t="shared" si="0"/>
        <v>0</v>
      </c>
      <c r="N13" s="22"/>
    </row>
    <row r="14" spans="1:14" x14ac:dyDescent="0.35">
      <c r="A14" s="60"/>
      <c r="B14" s="208"/>
      <c r="C14" s="208"/>
      <c r="D14" s="19"/>
      <c r="E14" s="19"/>
      <c r="F14" s="19"/>
      <c r="G14" s="19"/>
      <c r="H14" s="19"/>
      <c r="I14" s="19"/>
      <c r="J14" s="19"/>
      <c r="K14" s="19"/>
      <c r="L14" s="26"/>
      <c r="M14" s="27">
        <f t="shared" si="0"/>
        <v>0</v>
      </c>
      <c r="N14" s="22"/>
    </row>
    <row r="15" spans="1:14" x14ac:dyDescent="0.35">
      <c r="A15" s="60"/>
      <c r="B15" s="208"/>
      <c r="C15" s="208"/>
      <c r="D15" s="19"/>
      <c r="E15" s="19"/>
      <c r="F15" s="19"/>
      <c r="G15" s="19"/>
      <c r="H15" s="19"/>
      <c r="I15" s="19"/>
      <c r="J15" s="19"/>
      <c r="K15" s="19"/>
      <c r="L15" s="26"/>
      <c r="M15" s="27">
        <f t="shared" si="0"/>
        <v>0</v>
      </c>
      <c r="N15" s="22"/>
    </row>
    <row r="16" spans="1:14" x14ac:dyDescent="0.35">
      <c r="A16" s="60"/>
      <c r="B16" s="208"/>
      <c r="C16" s="208"/>
      <c r="D16" s="19"/>
      <c r="E16" s="19"/>
      <c r="F16" s="19"/>
      <c r="G16" s="19"/>
      <c r="H16" s="19"/>
      <c r="I16" s="19"/>
      <c r="J16" s="19"/>
      <c r="K16" s="19"/>
      <c r="L16" s="26"/>
      <c r="M16" s="27">
        <f t="shared" si="0"/>
        <v>0</v>
      </c>
      <c r="N16" s="22"/>
    </row>
    <row r="17" spans="1:14" x14ac:dyDescent="0.35">
      <c r="A17" s="18" t="s">
        <v>205</v>
      </c>
      <c r="B17" s="211"/>
      <c r="C17" s="211"/>
      <c r="D17" s="10"/>
      <c r="E17" s="10"/>
      <c r="F17" s="10"/>
      <c r="G17" s="10"/>
      <c r="H17" s="10"/>
      <c r="I17" s="10"/>
      <c r="J17" s="10"/>
      <c r="K17" s="10"/>
      <c r="L17" s="26"/>
      <c r="M17" s="27">
        <f t="shared" si="0"/>
        <v>0</v>
      </c>
      <c r="N17" s="22"/>
    </row>
    <row r="18" spans="1:14" s="22" customFormat="1" x14ac:dyDescent="0.35">
      <c r="A18" s="20"/>
      <c r="B18" s="208"/>
      <c r="C18" s="208"/>
      <c r="D18" s="21"/>
      <c r="E18" s="21"/>
      <c r="F18" s="21"/>
      <c r="G18" s="21"/>
      <c r="H18" s="21"/>
      <c r="I18" s="21"/>
      <c r="J18" s="21"/>
      <c r="K18" s="21"/>
      <c r="L18" s="26"/>
      <c r="M18" s="27">
        <f t="shared" si="0"/>
        <v>0</v>
      </c>
    </row>
    <row r="19" spans="1:14" s="22" customFormat="1" x14ac:dyDescent="0.35">
      <c r="A19" s="20"/>
      <c r="B19" s="208"/>
      <c r="C19" s="208"/>
      <c r="D19" s="21"/>
      <c r="E19" s="21"/>
      <c r="F19" s="21"/>
      <c r="G19" s="21"/>
      <c r="H19" s="21"/>
      <c r="I19" s="21"/>
      <c r="J19" s="21"/>
      <c r="K19" s="21"/>
      <c r="L19" s="28"/>
      <c r="M19" s="27">
        <f t="shared" si="0"/>
        <v>0</v>
      </c>
      <c r="N19" s="227"/>
    </row>
    <row r="20" spans="1:14" s="22" customFormat="1" x14ac:dyDescent="0.35">
      <c r="A20" s="20"/>
      <c r="B20" s="208"/>
      <c r="C20" s="208"/>
      <c r="D20" s="21"/>
      <c r="E20" s="21"/>
      <c r="F20" s="21"/>
      <c r="G20" s="21"/>
      <c r="H20" s="21"/>
      <c r="I20" s="21"/>
      <c r="J20" s="21"/>
      <c r="K20" s="21"/>
      <c r="L20" s="26"/>
      <c r="M20" s="27">
        <f t="shared" si="0"/>
        <v>0</v>
      </c>
    </row>
    <row r="21" spans="1:14" s="22" customFormat="1" x14ac:dyDescent="0.35">
      <c r="A21" s="20"/>
      <c r="B21" s="208"/>
      <c r="C21" s="208"/>
      <c r="D21" s="21"/>
      <c r="E21" s="21"/>
      <c r="F21" s="21"/>
      <c r="G21" s="21"/>
      <c r="H21" s="21"/>
      <c r="I21" s="21"/>
      <c r="J21" s="21"/>
      <c r="K21" s="21"/>
      <c r="L21" s="26"/>
      <c r="M21" s="27">
        <f t="shared" si="0"/>
        <v>0</v>
      </c>
    </row>
    <row r="22" spans="1:14" s="22" customFormat="1" x14ac:dyDescent="0.35">
      <c r="A22" s="20"/>
      <c r="B22" s="208"/>
      <c r="C22" s="208"/>
      <c r="D22" s="21"/>
      <c r="E22" s="21"/>
      <c r="F22" s="21"/>
      <c r="G22" s="21"/>
      <c r="H22" s="21"/>
      <c r="I22" s="21"/>
      <c r="J22" s="21"/>
      <c r="K22" s="21"/>
      <c r="L22" s="26"/>
      <c r="M22" s="27">
        <f t="shared" si="0"/>
        <v>0</v>
      </c>
    </row>
    <row r="23" spans="1:14" s="22" customFormat="1" x14ac:dyDescent="0.35">
      <c r="A23" s="20"/>
      <c r="B23" s="208"/>
      <c r="C23" s="208"/>
      <c r="D23" s="21"/>
      <c r="E23" s="21"/>
      <c r="F23" s="21"/>
      <c r="G23" s="21"/>
      <c r="H23" s="21"/>
      <c r="I23" s="21"/>
      <c r="J23" s="21"/>
      <c r="K23" s="21"/>
      <c r="L23" s="26"/>
      <c r="M23" s="27">
        <f t="shared" si="0"/>
        <v>0</v>
      </c>
    </row>
    <row r="24" spans="1:14" s="22" customFormat="1" x14ac:dyDescent="0.35">
      <c r="A24" s="20"/>
      <c r="B24" s="208"/>
      <c r="C24" s="208"/>
      <c r="D24" s="21"/>
      <c r="E24" s="21"/>
      <c r="F24" s="21"/>
      <c r="G24" s="21"/>
      <c r="H24" s="21"/>
      <c r="I24" s="21"/>
      <c r="J24" s="21"/>
      <c r="K24" s="21"/>
      <c r="L24" s="26"/>
      <c r="M24" s="27">
        <f t="shared" si="0"/>
        <v>0</v>
      </c>
    </row>
    <row r="25" spans="1:14" s="22" customFormat="1" x14ac:dyDescent="0.35">
      <c r="A25" s="20"/>
      <c r="B25" s="208"/>
      <c r="C25" s="208"/>
      <c r="D25" s="21"/>
      <c r="E25" s="21"/>
      <c r="F25" s="21"/>
      <c r="G25" s="21"/>
      <c r="H25" s="21"/>
      <c r="I25" s="21"/>
      <c r="J25" s="21"/>
      <c r="K25" s="21"/>
      <c r="L25" s="26"/>
      <c r="M25" s="27">
        <f t="shared" si="0"/>
        <v>0</v>
      </c>
    </row>
    <row r="26" spans="1:14" s="22" customFormat="1" x14ac:dyDescent="0.35">
      <c r="A26" s="20"/>
      <c r="B26" s="208"/>
      <c r="C26" s="208"/>
      <c r="D26" s="21"/>
      <c r="E26" s="21"/>
      <c r="F26" s="21"/>
      <c r="G26" s="21"/>
      <c r="H26" s="21"/>
      <c r="I26" s="21"/>
      <c r="J26" s="21"/>
      <c r="K26" s="21"/>
      <c r="L26" s="26"/>
      <c r="M26" s="27">
        <f t="shared" si="0"/>
        <v>0</v>
      </c>
    </row>
    <row r="27" spans="1:14" s="22" customFormat="1" x14ac:dyDescent="0.35">
      <c r="A27" s="20"/>
      <c r="B27" s="208"/>
      <c r="C27" s="208"/>
      <c r="D27" s="21"/>
      <c r="E27" s="21"/>
      <c r="F27" s="21"/>
      <c r="G27" s="21"/>
      <c r="H27" s="21"/>
      <c r="I27" s="21"/>
      <c r="J27" s="21"/>
      <c r="K27" s="21"/>
      <c r="L27" s="26"/>
      <c r="M27" s="27">
        <f t="shared" si="0"/>
        <v>0</v>
      </c>
    </row>
    <row r="28" spans="1:14" s="22" customFormat="1" x14ac:dyDescent="0.35">
      <c r="A28" s="20"/>
      <c r="B28" s="208"/>
      <c r="C28" s="208"/>
      <c r="D28" s="21"/>
      <c r="E28" s="21"/>
      <c r="F28" s="21"/>
      <c r="G28" s="21"/>
      <c r="H28" s="21"/>
      <c r="I28" s="21"/>
      <c r="J28" s="21"/>
      <c r="K28" s="21"/>
      <c r="L28" s="26"/>
      <c r="M28" s="27">
        <f t="shared" si="0"/>
        <v>0</v>
      </c>
    </row>
    <row r="29" spans="1:14" s="22" customFormat="1" x14ac:dyDescent="0.35">
      <c r="A29" s="20"/>
      <c r="B29" s="208"/>
      <c r="C29" s="208"/>
      <c r="D29" s="21"/>
      <c r="E29" s="21"/>
      <c r="F29" s="21"/>
      <c r="G29" s="21"/>
      <c r="H29" s="21"/>
      <c r="I29" s="21"/>
      <c r="J29" s="21"/>
      <c r="K29" s="21"/>
      <c r="L29" s="26"/>
      <c r="M29" s="27">
        <f t="shared" si="0"/>
        <v>0</v>
      </c>
    </row>
    <row r="30" spans="1:14" s="22" customFormat="1" x14ac:dyDescent="0.35">
      <c r="A30" s="20"/>
      <c r="B30" s="208"/>
      <c r="C30" s="208"/>
      <c r="D30" s="21"/>
      <c r="E30" s="21"/>
      <c r="F30" s="21"/>
      <c r="G30" s="21"/>
      <c r="H30" s="21"/>
      <c r="I30" s="21"/>
      <c r="J30" s="21"/>
      <c r="K30" s="21"/>
      <c r="L30" s="26"/>
      <c r="M30" s="27">
        <f t="shared" si="0"/>
        <v>0</v>
      </c>
    </row>
    <row r="31" spans="1:14" s="22" customFormat="1" x14ac:dyDescent="0.35">
      <c r="A31" s="20"/>
      <c r="B31" s="208"/>
      <c r="C31" s="208"/>
      <c r="D31" s="21"/>
      <c r="E31" s="21"/>
      <c r="F31" s="21"/>
      <c r="G31" s="21"/>
      <c r="H31" s="21"/>
      <c r="I31" s="21"/>
      <c r="J31" s="21"/>
      <c r="K31" s="21"/>
      <c r="L31" s="26"/>
      <c r="M31" s="27">
        <f t="shared" si="0"/>
        <v>0</v>
      </c>
    </row>
    <row r="32" spans="1:14" s="22" customFormat="1" x14ac:dyDescent="0.35">
      <c r="A32" s="20"/>
      <c r="B32" s="208"/>
      <c r="C32" s="208"/>
      <c r="D32" s="21"/>
      <c r="E32" s="21"/>
      <c r="F32" s="21"/>
      <c r="G32" s="21"/>
      <c r="H32" s="21"/>
      <c r="I32" s="21"/>
      <c r="J32" s="21"/>
      <c r="K32" s="21"/>
      <c r="L32" s="26"/>
      <c r="M32" s="27">
        <f t="shared" si="0"/>
        <v>0</v>
      </c>
    </row>
    <row r="33" spans="1:14" s="22" customFormat="1" x14ac:dyDescent="0.35">
      <c r="A33" s="20"/>
      <c r="B33" s="208"/>
      <c r="C33" s="208"/>
      <c r="D33" s="21"/>
      <c r="E33" s="21"/>
      <c r="F33" s="21"/>
      <c r="G33" s="21"/>
      <c r="H33" s="21"/>
      <c r="I33" s="21"/>
      <c r="J33" s="21"/>
      <c r="K33" s="21"/>
      <c r="L33" s="26"/>
      <c r="M33" s="27">
        <f t="shared" si="0"/>
        <v>0</v>
      </c>
    </row>
    <row r="34" spans="1:14" s="22" customFormat="1" x14ac:dyDescent="0.35">
      <c r="A34" s="20"/>
      <c r="B34" s="208"/>
      <c r="C34" s="208"/>
      <c r="D34" s="21"/>
      <c r="E34" s="21"/>
      <c r="F34" s="21"/>
      <c r="G34" s="21"/>
      <c r="H34" s="21"/>
      <c r="I34" s="21"/>
      <c r="J34" s="21"/>
      <c r="K34" s="21"/>
      <c r="L34" s="26"/>
      <c r="M34" s="27">
        <f t="shared" si="0"/>
        <v>0</v>
      </c>
    </row>
    <row r="35" spans="1:14" s="22" customFormat="1" x14ac:dyDescent="0.35">
      <c r="A35" s="20"/>
      <c r="B35" s="208"/>
      <c r="C35" s="208"/>
      <c r="D35" s="21"/>
      <c r="E35" s="21"/>
      <c r="F35" s="21"/>
      <c r="G35" s="21"/>
      <c r="H35" s="21"/>
      <c r="I35" s="21"/>
      <c r="J35" s="21"/>
      <c r="K35" s="21"/>
      <c r="L35" s="26"/>
      <c r="M35" s="27">
        <f t="shared" si="0"/>
        <v>0</v>
      </c>
    </row>
    <row r="36" spans="1:14" s="22" customFormat="1" x14ac:dyDescent="0.35">
      <c r="A36" s="20"/>
      <c r="B36" s="208"/>
      <c r="C36" s="208"/>
      <c r="D36" s="21"/>
      <c r="E36" s="21"/>
      <c r="F36" s="21"/>
      <c r="G36" s="21"/>
      <c r="H36" s="21"/>
      <c r="I36" s="21"/>
      <c r="J36" s="21"/>
      <c r="K36" s="21"/>
      <c r="L36" s="26"/>
      <c r="M36" s="27">
        <f t="shared" si="0"/>
        <v>0</v>
      </c>
    </row>
    <row r="37" spans="1:14" s="22" customFormat="1" x14ac:dyDescent="0.35">
      <c r="A37" s="20"/>
      <c r="B37" s="208"/>
      <c r="C37" s="208"/>
      <c r="D37" s="21"/>
      <c r="E37" s="21"/>
      <c r="F37" s="21"/>
      <c r="G37" s="21"/>
      <c r="H37" s="21"/>
      <c r="I37" s="21"/>
      <c r="J37" s="21"/>
      <c r="K37" s="21"/>
      <c r="L37" s="26"/>
      <c r="M37" s="27">
        <f t="shared" si="0"/>
        <v>0</v>
      </c>
    </row>
    <row r="38" spans="1:14" s="22" customFormat="1" x14ac:dyDescent="0.35">
      <c r="A38" s="20"/>
      <c r="B38" s="208"/>
      <c r="C38" s="208"/>
      <c r="D38" s="21"/>
      <c r="E38" s="21"/>
      <c r="F38" s="21"/>
      <c r="G38" s="21"/>
      <c r="H38" s="21"/>
      <c r="I38" s="21"/>
      <c r="J38" s="21"/>
      <c r="K38" s="21"/>
      <c r="L38" s="26"/>
      <c r="M38" s="27">
        <f t="shared" si="0"/>
        <v>0</v>
      </c>
    </row>
    <row r="39" spans="1:14" s="22" customFormat="1" x14ac:dyDescent="0.35">
      <c r="A39" s="20"/>
      <c r="B39" s="208"/>
      <c r="C39" s="208"/>
      <c r="D39" s="21"/>
      <c r="E39" s="21"/>
      <c r="F39" s="21"/>
      <c r="G39" s="21"/>
      <c r="H39" s="21"/>
      <c r="I39" s="21"/>
      <c r="J39" s="21"/>
      <c r="K39" s="21"/>
      <c r="L39" s="26"/>
      <c r="M39" s="27">
        <f t="shared" si="0"/>
        <v>0</v>
      </c>
    </row>
    <row r="40" spans="1:14" s="22" customFormat="1" x14ac:dyDescent="0.35">
      <c r="A40" s="20"/>
      <c r="B40" s="208"/>
      <c r="C40" s="208"/>
      <c r="D40" s="21"/>
      <c r="E40" s="21"/>
      <c r="F40" s="21"/>
      <c r="G40" s="21"/>
      <c r="H40" s="21"/>
      <c r="I40" s="21"/>
      <c r="J40" s="21"/>
      <c r="K40" s="21"/>
      <c r="L40" s="26"/>
      <c r="M40" s="27">
        <f t="shared" si="0"/>
        <v>0</v>
      </c>
    </row>
    <row r="41" spans="1:14" s="22" customFormat="1" x14ac:dyDescent="0.35">
      <c r="A41" s="20"/>
      <c r="B41" s="208"/>
      <c r="C41" s="208"/>
      <c r="D41" s="21"/>
      <c r="E41" s="21"/>
      <c r="F41" s="21"/>
      <c r="G41" s="21"/>
      <c r="H41" s="21"/>
      <c r="I41" s="21"/>
      <c r="J41" s="21"/>
      <c r="K41" s="21"/>
      <c r="L41" s="26"/>
      <c r="M41" s="27">
        <f t="shared" si="0"/>
        <v>0</v>
      </c>
    </row>
    <row r="42" spans="1:14" s="22" customFormat="1" x14ac:dyDescent="0.35">
      <c r="A42" s="20"/>
      <c r="B42" s="208"/>
      <c r="C42" s="208"/>
      <c r="D42" s="21"/>
      <c r="E42" s="21"/>
      <c r="F42" s="21"/>
      <c r="G42" s="21"/>
      <c r="H42" s="21"/>
      <c r="I42" s="21"/>
      <c r="J42" s="21"/>
      <c r="K42" s="21"/>
      <c r="L42" s="26"/>
      <c r="M42" s="27">
        <f t="shared" si="0"/>
        <v>0</v>
      </c>
    </row>
    <row r="43" spans="1:14" s="22" customFormat="1" x14ac:dyDescent="0.35">
      <c r="A43" s="20"/>
      <c r="B43" s="208"/>
      <c r="C43" s="208"/>
      <c r="D43" s="21"/>
      <c r="E43" s="21"/>
      <c r="F43" s="21"/>
      <c r="G43" s="21"/>
      <c r="H43" s="21"/>
      <c r="I43" s="21"/>
      <c r="J43" s="21"/>
      <c r="K43" s="21"/>
      <c r="L43" s="26"/>
      <c r="M43" s="27">
        <f t="shared" si="0"/>
        <v>0</v>
      </c>
    </row>
    <row r="44" spans="1:14" s="22" customFormat="1" x14ac:dyDescent="0.35">
      <c r="A44" s="20"/>
      <c r="B44" s="208"/>
      <c r="C44" s="208"/>
      <c r="D44" s="21"/>
      <c r="E44" s="21"/>
      <c r="F44" s="21"/>
      <c r="G44" s="21"/>
      <c r="H44" s="21"/>
      <c r="I44" s="21"/>
      <c r="J44" s="21"/>
      <c r="K44" s="21"/>
      <c r="L44" s="26"/>
      <c r="M44" s="27">
        <f t="shared" si="0"/>
        <v>0</v>
      </c>
    </row>
    <row r="45" spans="1:14" s="22" customFormat="1" x14ac:dyDescent="0.35">
      <c r="A45" s="20"/>
      <c r="B45" s="208"/>
      <c r="C45" s="208"/>
      <c r="D45" s="21"/>
      <c r="E45" s="21"/>
      <c r="F45" s="21"/>
      <c r="G45" s="21"/>
      <c r="H45" s="21"/>
      <c r="I45" s="21"/>
      <c r="J45" s="21"/>
      <c r="K45" s="21"/>
      <c r="L45" s="26"/>
      <c r="M45" s="27">
        <f t="shared" si="0"/>
        <v>0</v>
      </c>
    </row>
    <row r="46" spans="1:14" s="22" customFormat="1" x14ac:dyDescent="0.35">
      <c r="A46" s="20"/>
      <c r="B46" s="208"/>
      <c r="C46" s="208"/>
      <c r="D46" s="21"/>
      <c r="E46" s="21"/>
      <c r="F46" s="21"/>
      <c r="G46" s="21"/>
      <c r="H46" s="21"/>
      <c r="I46" s="21"/>
      <c r="J46" s="21"/>
      <c r="K46" s="21"/>
      <c r="L46" s="26"/>
      <c r="M46" s="27">
        <f t="shared" si="0"/>
        <v>0</v>
      </c>
    </row>
    <row r="47" spans="1:14" s="22" customFormat="1" x14ac:dyDescent="0.35">
      <c r="A47" s="8" t="s">
        <v>206</v>
      </c>
      <c r="B47" s="68"/>
      <c r="C47" s="68"/>
      <c r="D47" s="69">
        <f>SUM(D10:D16)</f>
        <v>0</v>
      </c>
      <c r="E47" s="69">
        <f t="shared" ref="E47:K47" si="1">SUM(E10:E16)</f>
        <v>0</v>
      </c>
      <c r="F47" s="69">
        <f t="shared" si="1"/>
        <v>0</v>
      </c>
      <c r="G47" s="69">
        <f t="shared" si="1"/>
        <v>0</v>
      </c>
      <c r="H47" s="69">
        <f t="shared" si="1"/>
        <v>0</v>
      </c>
      <c r="I47" s="69">
        <f t="shared" si="1"/>
        <v>0</v>
      </c>
      <c r="J47" s="69">
        <f t="shared" si="1"/>
        <v>0</v>
      </c>
      <c r="K47" s="69">
        <f t="shared" si="1"/>
        <v>0</v>
      </c>
      <c r="L47" s="26"/>
      <c r="M47" s="61">
        <f t="shared" si="0"/>
        <v>0</v>
      </c>
    </row>
    <row r="48" spans="1:14" ht="16" thickBot="1" x14ac:dyDescent="0.4">
      <c r="A48" s="3" t="str">
        <f>"TOTAL "&amp;UPPER(A1)</f>
        <v>TOTAL MISCELLANEOUS</v>
      </c>
      <c r="B48" s="10"/>
      <c r="C48" s="10"/>
      <c r="D48" s="11">
        <f>ROUND(SUM(D8:D46),0)</f>
        <v>0</v>
      </c>
      <c r="E48" s="11">
        <f t="shared" ref="E48:K48" si="2">ROUND(SUM(E8:E46),0)</f>
        <v>0</v>
      </c>
      <c r="F48" s="11">
        <f t="shared" si="2"/>
        <v>0</v>
      </c>
      <c r="G48" s="11">
        <f t="shared" si="2"/>
        <v>0</v>
      </c>
      <c r="H48" s="11">
        <f t="shared" si="2"/>
        <v>0</v>
      </c>
      <c r="I48" s="11">
        <f t="shared" si="2"/>
        <v>0</v>
      </c>
      <c r="J48" s="11">
        <f t="shared" si="2"/>
        <v>0</v>
      </c>
      <c r="K48" s="11">
        <f t="shared" si="2"/>
        <v>0</v>
      </c>
      <c r="L48" s="29"/>
      <c r="M48" s="30">
        <f>ROUND(SUM(M8:M46),0)</f>
        <v>0</v>
      </c>
      <c r="N48" s="22"/>
    </row>
    <row r="49" ht="16" thickTop="1" x14ac:dyDescent="0.35"/>
  </sheetData>
  <sheetProtection algorithmName="SHA-512" hashValue="FjDipuuGqvTvrJNOjwYcnIb2tbSQFTJUIxI/BRdXg7Ty9eC+tvzwsxmj0Qa0v6mDARuL6GWBJub9enjr6NNvtg==" saltValue="muciOev8riVIBT8RzNrR9Q==" spinCount="100000" sheet="1" objects="1" scenarios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C5BE4-376C-4C90-A6FD-9A6A66444BF7}">
  <sheetPr codeName="Sheet35">
    <tabColor rgb="FF00B0F0"/>
  </sheetPr>
  <dimension ref="A1:B24"/>
  <sheetViews>
    <sheetView showGridLines="0" workbookViewId="0">
      <selection activeCell="A13" sqref="A13"/>
    </sheetView>
  </sheetViews>
  <sheetFormatPr defaultRowHeight="15.5" x14ac:dyDescent="0.35"/>
  <cols>
    <col min="1" max="1" width="41.23046875" customWidth="1"/>
    <col min="2" max="2" width="18.23046875" customWidth="1"/>
  </cols>
  <sheetData>
    <row r="1" spans="1:2" x14ac:dyDescent="0.35">
      <c r="A1" s="1" t="s">
        <v>189</v>
      </c>
    </row>
    <row r="3" spans="1:2" x14ac:dyDescent="0.35">
      <c r="A3" t="s">
        <v>235</v>
      </c>
    </row>
    <row r="4" spans="1:2" x14ac:dyDescent="0.35">
      <c r="A4" t="s">
        <v>236</v>
      </c>
    </row>
    <row r="6" spans="1:2" x14ac:dyDescent="0.35">
      <c r="A6" s="22" t="s">
        <v>237</v>
      </c>
      <c r="B6" s="22" t="s">
        <v>238</v>
      </c>
    </row>
    <row r="7" spans="1:2" x14ac:dyDescent="0.35">
      <c r="A7" s="62"/>
      <c r="B7" s="63"/>
    </row>
    <row r="8" spans="1:2" x14ac:dyDescent="0.35">
      <c r="A8" s="20"/>
      <c r="B8" s="64"/>
    </row>
    <row r="9" spans="1:2" x14ac:dyDescent="0.35">
      <c r="A9" s="20"/>
      <c r="B9" s="64"/>
    </row>
    <row r="10" spans="1:2" x14ac:dyDescent="0.35">
      <c r="A10" s="20"/>
      <c r="B10" s="64"/>
    </row>
    <row r="11" spans="1:2" x14ac:dyDescent="0.35">
      <c r="A11" s="20"/>
      <c r="B11" s="64"/>
    </row>
    <row r="12" spans="1:2" x14ac:dyDescent="0.35">
      <c r="A12" s="20"/>
      <c r="B12" s="64"/>
    </row>
    <row r="13" spans="1:2" x14ac:dyDescent="0.35">
      <c r="A13" s="20"/>
      <c r="B13" s="64"/>
    </row>
    <row r="14" spans="1:2" x14ac:dyDescent="0.35">
      <c r="A14" s="20"/>
      <c r="B14" s="64"/>
    </row>
    <row r="15" spans="1:2" x14ac:dyDescent="0.35">
      <c r="A15" s="20"/>
      <c r="B15" s="64"/>
    </row>
    <row r="16" spans="1:2" x14ac:dyDescent="0.35">
      <c r="A16" s="20"/>
      <c r="B16" s="64"/>
    </row>
    <row r="17" spans="1:2" x14ac:dyDescent="0.35">
      <c r="A17" s="20"/>
      <c r="B17" s="64"/>
    </row>
    <row r="18" spans="1:2" x14ac:dyDescent="0.35">
      <c r="A18" s="20"/>
      <c r="B18" s="64"/>
    </row>
    <row r="19" spans="1:2" x14ac:dyDescent="0.35">
      <c r="A19" s="20"/>
      <c r="B19" s="64"/>
    </row>
    <row r="20" spans="1:2" x14ac:dyDescent="0.35">
      <c r="A20" s="20"/>
      <c r="B20" s="64"/>
    </row>
    <row r="21" spans="1:2" x14ac:dyDescent="0.35">
      <c r="A21" s="65" t="s">
        <v>239</v>
      </c>
      <c r="B21" s="66">
        <f>SUM(B7:B20)</f>
        <v>0</v>
      </c>
    </row>
    <row r="23" spans="1:2" x14ac:dyDescent="0.35">
      <c r="A23" t="s">
        <v>240</v>
      </c>
      <c r="B23" s="103">
        <f>Budget!L26</f>
        <v>0</v>
      </c>
    </row>
    <row r="24" spans="1:2" x14ac:dyDescent="0.35">
      <c r="A24" t="s">
        <v>241</v>
      </c>
      <c r="B24" s="103">
        <f>B21-B23</f>
        <v>0</v>
      </c>
    </row>
  </sheetData>
  <sheetProtection algorithmName="SHA-512" hashValue="EVIQlWTvaZXy1Egtalbod3VitYW0WRh+og23i4pQh0P1I20RVNupqIBHrkaLlw7EEKplXsxInFqYHfYeO/Z5DQ==" saltValue="L/Z6S7onXryd4cQNkEQb2g==" spinCount="100000" sheet="1" objects="1" scenarios="1"/>
  <conditionalFormatting sqref="B21">
    <cfRule type="expression" dxfId="0" priority="1">
      <formula>"&lt;Budget!$L$25, &gt;Budget!$L$25"</formula>
    </cfRule>
  </conditionalFormatting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21D1B-2C34-4B5F-A7FB-8223FA367C2E}">
  <sheetPr codeName="Sheet36">
    <tabColor rgb="FF00B0F0"/>
  </sheetPr>
  <dimension ref="A1:E18"/>
  <sheetViews>
    <sheetView showGridLines="0" workbookViewId="0">
      <selection activeCell="G10" sqref="G10"/>
    </sheetView>
  </sheetViews>
  <sheetFormatPr defaultRowHeight="15.5" x14ac:dyDescent="0.35"/>
  <cols>
    <col min="1" max="1" width="27.69140625" customWidth="1"/>
    <col min="2" max="2" width="15.765625" customWidth="1"/>
    <col min="3" max="3" width="17.765625" customWidth="1"/>
    <col min="4" max="4" width="14.3046875" customWidth="1"/>
  </cols>
  <sheetData>
    <row r="1" spans="1:5" x14ac:dyDescent="0.35">
      <c r="A1" s="1" t="s">
        <v>242</v>
      </c>
      <c r="B1" s="1"/>
    </row>
    <row r="3" spans="1:5" x14ac:dyDescent="0.35">
      <c r="A3" s="245" t="s">
        <v>259</v>
      </c>
      <c r="B3" s="245"/>
      <c r="C3" s="245"/>
      <c r="D3" s="245"/>
      <c r="E3" s="245"/>
    </row>
    <row r="4" spans="1:5" x14ac:dyDescent="0.35">
      <c r="A4" s="245"/>
      <c r="B4" s="245"/>
      <c r="C4" s="245"/>
      <c r="D4" s="245"/>
      <c r="E4" s="245"/>
    </row>
    <row r="6" spans="1:5" x14ac:dyDescent="0.35">
      <c r="A6" t="s">
        <v>243</v>
      </c>
      <c r="B6" s="224">
        <v>0</v>
      </c>
      <c r="C6" s="219"/>
    </row>
    <row r="8" spans="1:5" ht="57.75" customHeight="1" x14ac:dyDescent="0.35">
      <c r="A8" s="191" t="s">
        <v>280</v>
      </c>
      <c r="B8" s="191" t="s">
        <v>279</v>
      </c>
      <c r="C8" s="192" t="s">
        <v>244</v>
      </c>
      <c r="D8" s="192" t="s">
        <v>245</v>
      </c>
    </row>
    <row r="9" spans="1:5" x14ac:dyDescent="0.35">
      <c r="A9" s="2" t="str">
        <f>Service1</f>
        <v>NONE</v>
      </c>
      <c r="B9" s="220">
        <f>Budget!D1</f>
        <v>0</v>
      </c>
      <c r="C9" s="193">
        <f>Budget!D23</f>
        <v>0</v>
      </c>
      <c r="D9" s="194" t="e">
        <f>C9/$B$6</f>
        <v>#DIV/0!</v>
      </c>
    </row>
    <row r="10" spans="1:5" x14ac:dyDescent="0.35">
      <c r="A10" s="2" t="str">
        <f>Service2</f>
        <v>NONE</v>
      </c>
      <c r="B10" s="220">
        <f>Budget!E1</f>
        <v>0</v>
      </c>
      <c r="C10" s="193">
        <f>Budget!E23</f>
        <v>0</v>
      </c>
      <c r="D10" s="194" t="e">
        <f t="shared" ref="D10:D14" si="0">C10/$B$6</f>
        <v>#DIV/0!</v>
      </c>
    </row>
    <row r="11" spans="1:5" x14ac:dyDescent="0.35">
      <c r="A11" s="2" t="str">
        <f>Service3</f>
        <v>NONE</v>
      </c>
      <c r="B11" s="220">
        <f>Budget!F1</f>
        <v>0</v>
      </c>
      <c r="C11" s="193">
        <f>Budget!F23</f>
        <v>0</v>
      </c>
      <c r="D11" s="194" t="e">
        <f t="shared" si="0"/>
        <v>#DIV/0!</v>
      </c>
    </row>
    <row r="12" spans="1:5" x14ac:dyDescent="0.35">
      <c r="A12" s="2" t="str">
        <f>Service4</f>
        <v>NONE</v>
      </c>
      <c r="B12" s="220">
        <f>Budget!G1</f>
        <v>0</v>
      </c>
      <c r="C12" s="193">
        <f>Budget!G23</f>
        <v>0</v>
      </c>
      <c r="D12" s="194" t="e">
        <f t="shared" si="0"/>
        <v>#DIV/0!</v>
      </c>
    </row>
    <row r="13" spans="1:5" x14ac:dyDescent="0.35">
      <c r="A13" s="2" t="str">
        <f>Service5</f>
        <v>NONE</v>
      </c>
      <c r="B13" s="220">
        <f>Budget!H1</f>
        <v>0</v>
      </c>
      <c r="C13" s="193">
        <f>Budget!H23</f>
        <v>0</v>
      </c>
      <c r="D13" s="194" t="e">
        <f t="shared" si="0"/>
        <v>#DIV/0!</v>
      </c>
    </row>
    <row r="14" spans="1:5" x14ac:dyDescent="0.35">
      <c r="A14" s="2" t="str">
        <f>Service6</f>
        <v>NONE</v>
      </c>
      <c r="B14" s="220">
        <f>Budget!I1</f>
        <v>0</v>
      </c>
      <c r="C14" s="193">
        <f>Budget!I23</f>
        <v>0</v>
      </c>
      <c r="D14" s="194" t="e">
        <f t="shared" si="0"/>
        <v>#DIV/0!</v>
      </c>
    </row>
    <row r="15" spans="1:5" x14ac:dyDescent="0.35">
      <c r="A15" s="2" t="str">
        <f>Service7</f>
        <v>NONE</v>
      </c>
      <c r="B15" s="220">
        <f>Budget!J1</f>
        <v>0</v>
      </c>
      <c r="C15" s="193">
        <f>Budget!J23</f>
        <v>0</v>
      </c>
      <c r="D15" s="194" t="e">
        <f t="shared" ref="D15:D16" si="1">C15/$B$6</f>
        <v>#DIV/0!</v>
      </c>
    </row>
    <row r="16" spans="1:5" x14ac:dyDescent="0.35">
      <c r="A16" s="2" t="str">
        <f>Service8</f>
        <v>NONE</v>
      </c>
      <c r="B16" s="220">
        <f>Budget!K1</f>
        <v>0</v>
      </c>
      <c r="C16" s="193">
        <f>Budget!K23</f>
        <v>0</v>
      </c>
      <c r="D16" s="194" t="e">
        <f t="shared" si="1"/>
        <v>#DIV/0!</v>
      </c>
    </row>
    <row r="17" spans="1:4" x14ac:dyDescent="0.35">
      <c r="C17" s="195"/>
      <c r="D17" s="196"/>
    </row>
    <row r="18" spans="1:4" x14ac:dyDescent="0.35">
      <c r="A18" t="s">
        <v>246</v>
      </c>
      <c r="C18" s="195">
        <f>SUM(C9:C16)</f>
        <v>0</v>
      </c>
      <c r="D18" s="196" t="e">
        <f>C18/B6</f>
        <v>#DIV/0!</v>
      </c>
    </row>
  </sheetData>
  <sheetProtection algorithmName="SHA-512" hashValue="ttF0aqKEANaRO3Me5FZyxGHa/iaKzIHdXLPKjnlE3nmky4icKR06EzvPxJfnTD0VFLldAYWkvY1CYYH+I1JcaA==" saltValue="yifDF2F1wYV/5vZIdH/M1g==" spinCount="100000" sheet="1" objects="1" scenarios="1"/>
  <mergeCells count="1">
    <mergeCell ref="A3:E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B8121-B042-427B-915D-BEA790CB4087}">
  <sheetPr codeName="Sheet10"/>
  <dimension ref="A1:C43"/>
  <sheetViews>
    <sheetView workbookViewId="0">
      <pane ySplit="1" topLeftCell="A23" activePane="bottomLeft" state="frozen"/>
      <selection activeCell="A15" sqref="A15"/>
      <selection pane="bottomLeft" activeCell="B45" sqref="B45"/>
    </sheetView>
  </sheetViews>
  <sheetFormatPr defaultRowHeight="15.5" x14ac:dyDescent="0.35"/>
  <cols>
    <col min="1" max="1" width="9.4609375" customWidth="1"/>
    <col min="2" max="2" width="38" bestFit="1" customWidth="1"/>
    <col min="3" max="3" width="11.23046875" customWidth="1"/>
  </cols>
  <sheetData>
    <row r="1" spans="1:3" x14ac:dyDescent="0.35">
      <c r="B1" t="s">
        <v>66</v>
      </c>
      <c r="C1" t="s">
        <v>67</v>
      </c>
    </row>
    <row r="2" spans="1:3" x14ac:dyDescent="0.35">
      <c r="B2" t="s">
        <v>68</v>
      </c>
      <c r="C2" t="s">
        <v>69</v>
      </c>
    </row>
    <row r="3" spans="1:3" x14ac:dyDescent="0.35">
      <c r="A3" t="s">
        <v>70</v>
      </c>
      <c r="B3" t="s">
        <v>71</v>
      </c>
      <c r="C3">
        <v>93.043999999999997</v>
      </c>
    </row>
    <row r="4" spans="1:3" x14ac:dyDescent="0.35">
      <c r="A4" t="s">
        <v>72</v>
      </c>
      <c r="B4" t="s">
        <v>73</v>
      </c>
      <c r="C4">
        <v>93.043999999999997</v>
      </c>
    </row>
    <row r="5" spans="1:3" x14ac:dyDescent="0.35">
      <c r="A5" t="s">
        <v>74</v>
      </c>
      <c r="B5" t="s">
        <v>75</v>
      </c>
      <c r="C5">
        <v>93.043999999999997</v>
      </c>
    </row>
    <row r="6" spans="1:3" x14ac:dyDescent="0.35">
      <c r="A6" t="s">
        <v>76</v>
      </c>
      <c r="B6" t="s">
        <v>77</v>
      </c>
      <c r="C6">
        <v>93.043999999999997</v>
      </c>
    </row>
    <row r="7" spans="1:3" x14ac:dyDescent="0.35">
      <c r="A7" t="s">
        <v>78</v>
      </c>
      <c r="B7" t="s">
        <v>79</v>
      </c>
      <c r="C7">
        <v>93.043999999999997</v>
      </c>
    </row>
    <row r="8" spans="1:3" x14ac:dyDescent="0.35">
      <c r="A8" t="s">
        <v>80</v>
      </c>
      <c r="B8" t="s">
        <v>81</v>
      </c>
      <c r="C8">
        <v>93.043999999999997</v>
      </c>
    </row>
    <row r="9" spans="1:3" x14ac:dyDescent="0.35">
      <c r="A9" t="s">
        <v>82</v>
      </c>
      <c r="B9" t="s">
        <v>83</v>
      </c>
      <c r="C9">
        <v>93.043999999999997</v>
      </c>
    </row>
    <row r="10" spans="1:3" x14ac:dyDescent="0.35">
      <c r="A10" t="s">
        <v>84</v>
      </c>
      <c r="B10" t="s">
        <v>85</v>
      </c>
      <c r="C10">
        <v>93.043999999999997</v>
      </c>
    </row>
    <row r="11" spans="1:3" x14ac:dyDescent="0.35">
      <c r="A11" t="s">
        <v>86</v>
      </c>
      <c r="B11" t="s">
        <v>87</v>
      </c>
      <c r="C11">
        <v>93.043999999999997</v>
      </c>
    </row>
    <row r="12" spans="1:3" x14ac:dyDescent="0.35">
      <c r="A12" t="s">
        <v>88</v>
      </c>
      <c r="B12" t="s">
        <v>89</v>
      </c>
      <c r="C12">
        <v>93.043999999999997</v>
      </c>
    </row>
    <row r="13" spans="1:3" x14ac:dyDescent="0.35">
      <c r="A13" t="s">
        <v>90</v>
      </c>
      <c r="B13" t="s">
        <v>91</v>
      </c>
      <c r="C13">
        <v>93.043999999999997</v>
      </c>
    </row>
    <row r="14" spans="1:3" x14ac:dyDescent="0.35">
      <c r="A14" t="s">
        <v>92</v>
      </c>
      <c r="B14" t="s">
        <v>93</v>
      </c>
      <c r="C14">
        <v>93.045000000000002</v>
      </c>
    </row>
    <row r="15" spans="1:3" x14ac:dyDescent="0.35">
      <c r="A15" t="s">
        <v>94</v>
      </c>
      <c r="B15" t="s">
        <v>95</v>
      </c>
      <c r="C15">
        <v>93.045000000000002</v>
      </c>
    </row>
    <row r="16" spans="1:3" x14ac:dyDescent="0.35">
      <c r="A16" t="s">
        <v>96</v>
      </c>
      <c r="B16" t="s">
        <v>97</v>
      </c>
      <c r="C16">
        <v>93.043000000000006</v>
      </c>
    </row>
    <row r="17" spans="1:3" x14ac:dyDescent="0.35">
      <c r="A17" t="s">
        <v>98</v>
      </c>
      <c r="B17" t="s">
        <v>99</v>
      </c>
      <c r="C17">
        <v>93.052000000000007</v>
      </c>
    </row>
    <row r="18" spans="1:3" x14ac:dyDescent="0.35">
      <c r="A18" t="s">
        <v>100</v>
      </c>
      <c r="B18" t="s">
        <v>101</v>
      </c>
      <c r="C18">
        <v>93.052000000000007</v>
      </c>
    </row>
    <row r="19" spans="1:3" x14ac:dyDescent="0.35">
      <c r="A19" t="s">
        <v>102</v>
      </c>
      <c r="B19" t="s">
        <v>103</v>
      </c>
      <c r="C19">
        <v>93.052000000000007</v>
      </c>
    </row>
    <row r="20" spans="1:3" x14ac:dyDescent="0.35">
      <c r="A20" t="s">
        <v>104</v>
      </c>
      <c r="B20" t="s">
        <v>105</v>
      </c>
      <c r="C20">
        <v>93.052000000000007</v>
      </c>
    </row>
    <row r="21" spans="1:3" x14ac:dyDescent="0.35">
      <c r="A21" t="s">
        <v>106</v>
      </c>
      <c r="B21" t="s">
        <v>107</v>
      </c>
      <c r="C21">
        <v>93.052000000000007</v>
      </c>
    </row>
    <row r="22" spans="1:3" x14ac:dyDescent="0.35">
      <c r="A22" t="s">
        <v>108</v>
      </c>
      <c r="B22" t="s">
        <v>109</v>
      </c>
      <c r="C22">
        <v>93.052000000000007</v>
      </c>
    </row>
    <row r="23" spans="1:3" x14ac:dyDescent="0.35">
      <c r="A23" t="s">
        <v>110</v>
      </c>
      <c r="B23" t="s">
        <v>111</v>
      </c>
      <c r="C23">
        <v>93.052000000000007</v>
      </c>
    </row>
    <row r="24" spans="1:3" x14ac:dyDescent="0.35">
      <c r="A24" t="s">
        <v>112</v>
      </c>
      <c r="B24" t="s">
        <v>113</v>
      </c>
      <c r="C24">
        <v>93.052000000000007</v>
      </c>
    </row>
    <row r="25" spans="1:3" x14ac:dyDescent="0.35">
      <c r="A25" t="s">
        <v>114</v>
      </c>
      <c r="B25" t="s">
        <v>115</v>
      </c>
      <c r="C25">
        <v>93.040999999999997</v>
      </c>
    </row>
    <row r="26" spans="1:3" x14ac:dyDescent="0.35">
      <c r="A26" t="s">
        <v>114</v>
      </c>
      <c r="B26" t="s">
        <v>116</v>
      </c>
      <c r="C26">
        <v>93.040999999999997</v>
      </c>
    </row>
    <row r="27" spans="1:3" x14ac:dyDescent="0.35">
      <c r="A27" t="s">
        <v>114</v>
      </c>
      <c r="B27" t="s">
        <v>117</v>
      </c>
      <c r="C27">
        <v>93.040999999999997</v>
      </c>
    </row>
    <row r="36" spans="1:1" x14ac:dyDescent="0.35">
      <c r="A36" t="s">
        <v>265</v>
      </c>
    </row>
    <row r="37" spans="1:1" x14ac:dyDescent="0.35">
      <c r="A37" t="s">
        <v>266</v>
      </c>
    </row>
    <row r="38" spans="1:1" x14ac:dyDescent="0.35">
      <c r="A38" t="s">
        <v>267</v>
      </c>
    </row>
    <row r="39" spans="1:1" x14ac:dyDescent="0.35">
      <c r="A39" t="s">
        <v>268</v>
      </c>
    </row>
    <row r="40" spans="1:1" x14ac:dyDescent="0.35">
      <c r="A40" t="s">
        <v>269</v>
      </c>
    </row>
    <row r="41" spans="1:1" x14ac:dyDescent="0.35">
      <c r="A41" t="s">
        <v>270</v>
      </c>
    </row>
    <row r="42" spans="1:1" x14ac:dyDescent="0.35">
      <c r="A42" t="s">
        <v>271</v>
      </c>
    </row>
    <row r="43" spans="1:1" x14ac:dyDescent="0.35">
      <c r="A43" t="s">
        <v>272</v>
      </c>
    </row>
  </sheetData>
  <sortState xmlns:xlrd2="http://schemas.microsoft.com/office/spreadsheetml/2017/richdata2" ref="A14:B15">
    <sortCondition ref="A14:A15"/>
    <sortCondition ref="B14:B1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530F1-5755-491C-9558-B461F84E3399}">
  <sheetPr codeName="Sheet11">
    <tabColor rgb="FF66FFFF"/>
    <pageSetUpPr fitToPage="1"/>
  </sheetPr>
  <dimension ref="A1:Q13"/>
  <sheetViews>
    <sheetView workbookViewId="0">
      <pane xSplit="3" ySplit="3" topLeftCell="D4" activePane="bottomRight" state="frozen"/>
      <selection pane="topRight" activeCell="C1" sqref="C1"/>
      <selection pane="bottomLeft" activeCell="A3" sqref="A3"/>
      <selection pane="bottomRight" activeCell="G6" sqref="G6"/>
    </sheetView>
  </sheetViews>
  <sheetFormatPr defaultColWidth="8.765625" defaultRowHeight="15.5" x14ac:dyDescent="0.35"/>
  <cols>
    <col min="1" max="1" width="0" hidden="1" customWidth="1"/>
    <col min="2" max="2" width="8.765625" style="45"/>
    <col min="3" max="3" width="11.765625" style="40" customWidth="1"/>
    <col min="4" max="4" width="1.53515625" customWidth="1"/>
    <col min="5" max="5" width="13" customWidth="1"/>
    <col min="6" max="9" width="11.07421875" customWidth="1"/>
    <col min="10" max="10" width="10.23046875" customWidth="1"/>
    <col min="11" max="11" width="9.765625" customWidth="1"/>
    <col min="12" max="12" width="10" customWidth="1"/>
  </cols>
  <sheetData>
    <row r="1" spans="1:17" x14ac:dyDescent="0.35">
      <c r="B1" s="5">
        <f>Budget!B3</f>
        <v>0</v>
      </c>
    </row>
    <row r="2" spans="1:17" x14ac:dyDescent="0.35">
      <c r="B2" s="5">
        <f>Budget!B2</f>
        <v>0</v>
      </c>
      <c r="F2" s="35"/>
      <c r="G2" s="35"/>
      <c r="H2" s="35"/>
      <c r="I2" s="35"/>
    </row>
    <row r="3" spans="1:17" s="35" customFormat="1" ht="62" x14ac:dyDescent="0.35">
      <c r="B3" s="34" t="s">
        <v>1</v>
      </c>
      <c r="C3" s="34" t="s">
        <v>2</v>
      </c>
      <c r="E3" s="34" t="s">
        <v>3</v>
      </c>
      <c r="F3" s="34" t="s">
        <v>4</v>
      </c>
      <c r="G3" s="34" t="s">
        <v>5</v>
      </c>
      <c r="H3" s="34" t="s">
        <v>6</v>
      </c>
      <c r="I3" s="34" t="s">
        <v>7</v>
      </c>
      <c r="J3" s="34" t="s">
        <v>12</v>
      </c>
      <c r="K3" s="34" t="s">
        <v>14</v>
      </c>
      <c r="L3" s="34" t="s">
        <v>15</v>
      </c>
      <c r="M3" s="34" t="s">
        <v>118</v>
      </c>
      <c r="N3" s="34" t="s">
        <v>8</v>
      </c>
      <c r="O3" s="34" t="s">
        <v>65</v>
      </c>
      <c r="P3" s="34" t="s">
        <v>13</v>
      </c>
      <c r="Q3" s="34" t="s">
        <v>10</v>
      </c>
    </row>
    <row r="5" spans="1:17" x14ac:dyDescent="0.35">
      <c r="A5" t="s">
        <v>119</v>
      </c>
      <c r="B5" s="46" t="str">
        <f>+Budget!D2</f>
        <v>NA</v>
      </c>
      <c r="C5" s="47" t="str">
        <f>+Budget!D4</f>
        <v>NONE</v>
      </c>
      <c r="D5" s="48"/>
      <c r="E5" s="49">
        <f>+Total_Expenditures1</f>
        <v>0</v>
      </c>
      <c r="F5" s="44">
        <f>+Budget!D23+Budget!D24</f>
        <v>0</v>
      </c>
      <c r="G5" s="44">
        <f>+Budget!D25</f>
        <v>0</v>
      </c>
      <c r="H5" s="44">
        <f>+Budget!D26</f>
        <v>0</v>
      </c>
      <c r="I5" s="44">
        <f>+Budget!D27</f>
        <v>0</v>
      </c>
      <c r="J5" s="50">
        <f>+Rate1</f>
        <v>0</v>
      </c>
      <c r="K5" s="51">
        <f>+Match1</f>
        <v>0</v>
      </c>
      <c r="L5" s="51">
        <f>+Share1</f>
        <v>0</v>
      </c>
      <c r="M5" s="44">
        <f t="shared" ref="M5:M12" si="0">+G5+H5+I5</f>
        <v>0</v>
      </c>
      <c r="N5" s="44">
        <f>+Total_Funding1</f>
        <v>0</v>
      </c>
      <c r="O5" s="56">
        <f>+Units1</f>
        <v>0</v>
      </c>
      <c r="P5" s="57">
        <f>+Unit_Cost1</f>
        <v>0</v>
      </c>
      <c r="Q5" s="56">
        <f>+Persons_Served1</f>
        <v>0</v>
      </c>
    </row>
    <row r="6" spans="1:17" x14ac:dyDescent="0.35">
      <c r="A6" t="s">
        <v>120</v>
      </c>
      <c r="B6" s="46" t="str">
        <f>+Budget!E2</f>
        <v>NA</v>
      </c>
      <c r="C6" s="47" t="str">
        <f>+Budget!E4</f>
        <v>NONE</v>
      </c>
      <c r="D6" s="48"/>
      <c r="E6" s="49">
        <f>+Total_Expenditures2</f>
        <v>0</v>
      </c>
      <c r="F6" s="44">
        <f>+Budget!D24+Budget!D25</f>
        <v>0</v>
      </c>
      <c r="G6" s="44">
        <f>+Budget!E25</f>
        <v>0</v>
      </c>
      <c r="H6" s="44">
        <f>+Budget!E26</f>
        <v>0</v>
      </c>
      <c r="I6" s="44">
        <f>+Budget!E27</f>
        <v>0</v>
      </c>
      <c r="J6" s="50">
        <f>+Rate2</f>
        <v>0</v>
      </c>
      <c r="K6" s="51">
        <f>+Match2</f>
        <v>0</v>
      </c>
      <c r="L6" s="51">
        <f>+Share2</f>
        <v>0</v>
      </c>
      <c r="M6" s="44">
        <f t="shared" si="0"/>
        <v>0</v>
      </c>
      <c r="N6" s="44">
        <f>+Total_Funding2</f>
        <v>0</v>
      </c>
      <c r="O6" s="56">
        <f>+Units2</f>
        <v>0</v>
      </c>
      <c r="P6" s="57">
        <f>+Unit_Cost2</f>
        <v>0</v>
      </c>
      <c r="Q6" s="56">
        <f>+Persons_Served2</f>
        <v>0</v>
      </c>
    </row>
    <row r="7" spans="1:17" x14ac:dyDescent="0.35">
      <c r="A7" t="s">
        <v>121</v>
      </c>
      <c r="B7" s="46" t="str">
        <f>+Budget!F2</f>
        <v>NA</v>
      </c>
      <c r="C7" s="47" t="str">
        <f>+Budget!F4</f>
        <v>NONE</v>
      </c>
      <c r="D7" s="48"/>
      <c r="E7" s="49">
        <f>+Total_Expenditures3</f>
        <v>0</v>
      </c>
      <c r="F7" s="44">
        <f>+Budget!D25+Budget!D26</f>
        <v>0</v>
      </c>
      <c r="G7" s="44">
        <f>+Budget!F25</f>
        <v>0</v>
      </c>
      <c r="H7" s="44">
        <f>+Budget!F26</f>
        <v>0</v>
      </c>
      <c r="I7" s="44">
        <f>+Budget!F27</f>
        <v>0</v>
      </c>
      <c r="J7" s="50">
        <f>+Rate3</f>
        <v>0</v>
      </c>
      <c r="K7" s="51">
        <f>+Match3</f>
        <v>0</v>
      </c>
      <c r="L7" s="51">
        <f>+Share3</f>
        <v>0</v>
      </c>
      <c r="M7" s="44">
        <f t="shared" si="0"/>
        <v>0</v>
      </c>
      <c r="N7" s="44">
        <f>+Total_Funding3</f>
        <v>0</v>
      </c>
      <c r="O7" s="56">
        <f>+Units3</f>
        <v>0</v>
      </c>
      <c r="P7" s="57">
        <f>+Unit_Cost3</f>
        <v>0</v>
      </c>
      <c r="Q7" s="56">
        <f>+Persons_Served3</f>
        <v>0</v>
      </c>
    </row>
    <row r="8" spans="1:17" x14ac:dyDescent="0.35">
      <c r="A8" t="s">
        <v>122</v>
      </c>
      <c r="B8" s="46" t="str">
        <f>+Budget!G2</f>
        <v>NA</v>
      </c>
      <c r="C8" s="47" t="str">
        <f>+Budget!G4</f>
        <v>NONE</v>
      </c>
      <c r="D8" s="48"/>
      <c r="E8" s="49">
        <f>+Total_Expenditures4</f>
        <v>0</v>
      </c>
      <c r="F8" s="44">
        <f>+Budget!D26+Budget!D27</f>
        <v>0</v>
      </c>
      <c r="G8" s="44">
        <f>+Budget!G25</f>
        <v>0</v>
      </c>
      <c r="H8" s="44">
        <f>+Budget!G26</f>
        <v>0</v>
      </c>
      <c r="I8" s="44">
        <f>+Budget!G27</f>
        <v>0</v>
      </c>
      <c r="J8" s="50">
        <f>+Rate4</f>
        <v>0</v>
      </c>
      <c r="K8" s="51">
        <f>+Match4</f>
        <v>0</v>
      </c>
      <c r="L8" s="51">
        <f>+Share4</f>
        <v>0</v>
      </c>
      <c r="M8" s="44">
        <f t="shared" si="0"/>
        <v>0</v>
      </c>
      <c r="N8" s="44">
        <f>+Total_Funding4</f>
        <v>0</v>
      </c>
      <c r="O8" s="56">
        <f>+Units4</f>
        <v>0</v>
      </c>
      <c r="P8" s="57">
        <f>+Unit_Cost4</f>
        <v>0</v>
      </c>
      <c r="Q8" s="56">
        <f>+Persons_Served4</f>
        <v>0</v>
      </c>
    </row>
    <row r="9" spans="1:17" x14ac:dyDescent="0.35">
      <c r="A9" t="s">
        <v>123</v>
      </c>
      <c r="B9" s="46" t="str">
        <f>+Budget!H2</f>
        <v>NA</v>
      </c>
      <c r="C9" s="47" t="str">
        <f>+Budget!H4</f>
        <v>NONE</v>
      </c>
      <c r="D9" s="48"/>
      <c r="E9" s="49">
        <f>+Total_Expenditures5</f>
        <v>0</v>
      </c>
      <c r="F9" s="44">
        <f>+Budget!D27+Budget!D28</f>
        <v>0</v>
      </c>
      <c r="G9" s="44">
        <f>+Budget!H25</f>
        <v>0</v>
      </c>
      <c r="H9" s="44">
        <f>+Budget!H26</f>
        <v>0</v>
      </c>
      <c r="I9" s="44">
        <f>+Budget!H27</f>
        <v>0</v>
      </c>
      <c r="J9" s="50">
        <f>+Rate5</f>
        <v>0</v>
      </c>
      <c r="K9" s="51">
        <f>+Match5</f>
        <v>0</v>
      </c>
      <c r="L9" s="51">
        <f>+Share5</f>
        <v>0</v>
      </c>
      <c r="M9" s="44">
        <f t="shared" si="0"/>
        <v>0</v>
      </c>
      <c r="N9" s="44">
        <f>+Total_Funding5</f>
        <v>0</v>
      </c>
      <c r="O9" s="56">
        <f>+Units5</f>
        <v>0</v>
      </c>
      <c r="P9" s="57">
        <f>+Unit_Cost5</f>
        <v>0</v>
      </c>
      <c r="Q9" s="56">
        <f>+Persons_Served5</f>
        <v>0</v>
      </c>
    </row>
    <row r="10" spans="1:17" x14ac:dyDescent="0.35">
      <c r="A10" t="s">
        <v>124</v>
      </c>
      <c r="B10" s="46" t="str">
        <f>+Budget!I2</f>
        <v>NA</v>
      </c>
      <c r="C10" s="47" t="str">
        <f>+Budget!I4</f>
        <v>NONE</v>
      </c>
      <c r="D10" s="48"/>
      <c r="E10" s="49">
        <f>+Total_Expenditures6</f>
        <v>0</v>
      </c>
      <c r="F10" s="44">
        <f>+Budget!D28+Budget!D29</f>
        <v>0</v>
      </c>
      <c r="G10" s="44">
        <f>+Budget!I25</f>
        <v>0</v>
      </c>
      <c r="H10" s="44">
        <f>+Budget!I26</f>
        <v>0</v>
      </c>
      <c r="I10" s="44">
        <f>+Budget!I27</f>
        <v>0</v>
      </c>
      <c r="J10" s="50">
        <f>+Rate6</f>
        <v>0</v>
      </c>
      <c r="K10" s="51">
        <f>+Match6</f>
        <v>0</v>
      </c>
      <c r="L10" s="51">
        <f>+Share6</f>
        <v>0</v>
      </c>
      <c r="M10" s="44">
        <f t="shared" si="0"/>
        <v>0</v>
      </c>
      <c r="N10" s="44">
        <f>+Total_Funding6</f>
        <v>0</v>
      </c>
      <c r="O10" s="56">
        <f>+Units6</f>
        <v>0</v>
      </c>
      <c r="P10" s="57">
        <f>+Unit_Cost6</f>
        <v>0</v>
      </c>
      <c r="Q10" s="56">
        <f>+Persons_Served6</f>
        <v>0</v>
      </c>
    </row>
    <row r="11" spans="1:17" x14ac:dyDescent="0.35">
      <c r="A11" t="s">
        <v>125</v>
      </c>
      <c r="B11" s="46" t="str">
        <f>+Budget!J2</f>
        <v>NA</v>
      </c>
      <c r="C11" s="47" t="str">
        <f>+Budget!J4</f>
        <v>NONE</v>
      </c>
      <c r="D11" s="48"/>
      <c r="E11" s="49">
        <f>+Total_Funding7</f>
        <v>0</v>
      </c>
      <c r="F11" s="44">
        <f>+Budget!D29+Budget!D30</f>
        <v>0</v>
      </c>
      <c r="G11" s="44">
        <f>+Budget!J25</f>
        <v>0</v>
      </c>
      <c r="H11" s="44">
        <f>+Budget!J26</f>
        <v>0</v>
      </c>
      <c r="I11" s="44">
        <f>+Budget!J27</f>
        <v>0</v>
      </c>
      <c r="J11" s="50">
        <f>+Rate7</f>
        <v>0</v>
      </c>
      <c r="K11" s="51">
        <f>+Match7</f>
        <v>0</v>
      </c>
      <c r="L11" s="51">
        <f>+Share7</f>
        <v>0</v>
      </c>
      <c r="M11" s="44">
        <f t="shared" si="0"/>
        <v>0</v>
      </c>
      <c r="N11" s="44">
        <f>+Total_Funding7</f>
        <v>0</v>
      </c>
      <c r="O11" s="56">
        <f>+Units7</f>
        <v>0</v>
      </c>
      <c r="P11" s="57">
        <f>+Unit_Cost7</f>
        <v>0</v>
      </c>
      <c r="Q11" s="56">
        <f>+Persons_Served7</f>
        <v>0</v>
      </c>
    </row>
    <row r="12" spans="1:17" x14ac:dyDescent="0.35">
      <c r="A12" t="s">
        <v>126</v>
      </c>
      <c r="B12" s="46" t="str">
        <f>+Budget!K2</f>
        <v>NA</v>
      </c>
      <c r="C12" s="47" t="str">
        <f>+Budget!K4</f>
        <v>NONE</v>
      </c>
      <c r="D12" s="48"/>
      <c r="E12" s="49">
        <f>+Total_Expenditures8</f>
        <v>0</v>
      </c>
      <c r="F12" s="44">
        <f>+Budget!D30+Budget!D31</f>
        <v>0</v>
      </c>
      <c r="G12" s="44">
        <f>+Budget!K25</f>
        <v>0</v>
      </c>
      <c r="H12" s="44">
        <f>+Budget!K26</f>
        <v>0</v>
      </c>
      <c r="I12" s="44">
        <f>+Budget!K27</f>
        <v>0</v>
      </c>
      <c r="J12" s="50">
        <f>+Rate8</f>
        <v>0</v>
      </c>
      <c r="K12" s="51">
        <f>+Match8</f>
        <v>0</v>
      </c>
      <c r="L12" s="51">
        <f>+Share8</f>
        <v>0</v>
      </c>
      <c r="M12" s="44">
        <f t="shared" si="0"/>
        <v>0</v>
      </c>
      <c r="N12" s="44">
        <f>+Total_Funding8</f>
        <v>0</v>
      </c>
      <c r="O12" s="56">
        <f>+Units8</f>
        <v>0</v>
      </c>
      <c r="P12" s="57">
        <f>+Unit_Cost8</f>
        <v>0</v>
      </c>
      <c r="Q12" s="56">
        <f>+Persons_Served8</f>
        <v>0</v>
      </c>
    </row>
    <row r="13" spans="1:17" x14ac:dyDescent="0.35">
      <c r="A13" t="s">
        <v>127</v>
      </c>
      <c r="C13" s="47"/>
      <c r="E13" s="52">
        <f>SUM(E5:E12)</f>
        <v>0</v>
      </c>
      <c r="F13" s="53">
        <f>SUM(F5:F12)</f>
        <v>0</v>
      </c>
      <c r="G13" s="53">
        <f>SUM(G5:G12)</f>
        <v>0</v>
      </c>
      <c r="H13" s="53">
        <f>SUM(H5:H12)</f>
        <v>0</v>
      </c>
      <c r="I13" s="53">
        <f>SUM(I5:I12)</f>
        <v>0</v>
      </c>
      <c r="J13" s="54">
        <f t="shared" ref="J13:Q13" si="1">SUM(J5:J12)</f>
        <v>0</v>
      </c>
      <c r="K13" s="55">
        <f t="shared" si="1"/>
        <v>0</v>
      </c>
      <c r="L13" s="55">
        <f t="shared" si="1"/>
        <v>0</v>
      </c>
      <c r="M13" s="53">
        <f>SUM(M5:M12)</f>
        <v>0</v>
      </c>
      <c r="N13" s="53">
        <f t="shared" si="1"/>
        <v>0</v>
      </c>
      <c r="O13" s="59">
        <f t="shared" si="1"/>
        <v>0</v>
      </c>
      <c r="P13" s="58">
        <f t="shared" si="1"/>
        <v>0</v>
      </c>
      <c r="Q13" s="59">
        <f t="shared" si="1"/>
        <v>0</v>
      </c>
    </row>
  </sheetData>
  <sheetProtection algorithmName="SHA-512" hashValue="5NdKqtz9p6AEDbZYFxA+0yU4R2jn45aNAr5gmflCS6XbEswGY1GZ/o5llYj/hbsXGfhNMoXt0b+z8prZP+yAuA==" saltValue="LpyY4HaSODWcHq+d8/Bzeg==" spinCount="100000" sheet="1" objects="1" scenarios="1"/>
  <phoneticPr fontId="12" type="noConversion"/>
  <conditionalFormatting sqref="K5:K13">
    <cfRule type="cellIs" dxfId="1" priority="1" operator="lessThan">
      <formula>15%</formula>
    </cfRule>
  </conditionalFormatting>
  <printOptions gridLines="1"/>
  <pageMargins left="0.7" right="0.7" top="0.75" bottom="0.75" header="0.3" footer="0.3"/>
  <pageSetup scale="66" orientation="landscape" r:id="rId1"/>
  <headerFooter>
    <oddFooter>&amp;R&amp;9&amp;Z&amp;F  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104C285-95A2-4C72-96E3-CDE9FCDFA9F2}">
          <x14:formula1>
            <xm:f>Services!$B$2:$B$27</xm:f>
          </x14:formula1>
          <xm:sqref>D5:D12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0F4F5-60BE-4147-8E00-73A1EC23EBEA}">
  <sheetPr codeName="Sheet12">
    <tabColor rgb="FFFF0000"/>
  </sheetPr>
  <dimension ref="A1:N23"/>
  <sheetViews>
    <sheetView topLeftCell="A13" workbookViewId="0">
      <selection activeCell="D13" sqref="D13"/>
    </sheetView>
  </sheetViews>
  <sheetFormatPr defaultRowHeight="15.5" x14ac:dyDescent="0.35"/>
  <cols>
    <col min="1" max="1" width="24.765625" customWidth="1"/>
    <col min="2" max="2" width="18.765625" customWidth="1"/>
    <col min="3" max="3" width="10.4609375" customWidth="1"/>
    <col min="4" max="4" width="11.23046875" customWidth="1"/>
    <col min="5" max="5" width="1.765625" customWidth="1"/>
    <col min="6" max="10" width="10.4609375" customWidth="1"/>
    <col min="11" max="11" width="1.765625" customWidth="1"/>
    <col min="12" max="14" width="10.4609375" customWidth="1"/>
  </cols>
  <sheetData>
    <row r="1" spans="1:14" x14ac:dyDescent="0.35">
      <c r="A1" s="106"/>
      <c r="B1" t="s">
        <v>128</v>
      </c>
    </row>
    <row r="2" spans="1:14" x14ac:dyDescent="0.35">
      <c r="A2" s="107"/>
      <c r="B2" t="s">
        <v>129</v>
      </c>
    </row>
    <row r="3" spans="1:14" x14ac:dyDescent="0.35">
      <c r="A3" s="111"/>
      <c r="B3" t="s">
        <v>130</v>
      </c>
    </row>
    <row r="7" spans="1:14" x14ac:dyDescent="0.35">
      <c r="A7" s="1" t="s">
        <v>131</v>
      </c>
      <c r="B7" s="106">
        <f>COVER!B3</f>
        <v>0</v>
      </c>
    </row>
    <row r="8" spans="1:14" x14ac:dyDescent="0.35">
      <c r="A8" s="1" t="s">
        <v>132</v>
      </c>
      <c r="B8" s="106">
        <f>COVER!B4</f>
        <v>0</v>
      </c>
    </row>
    <row r="9" spans="1:14" x14ac:dyDescent="0.35">
      <c r="A9" s="1" t="s">
        <v>133</v>
      </c>
      <c r="B9" s="106">
        <f>COVER!B5</f>
        <v>0</v>
      </c>
    </row>
    <row r="10" spans="1:14" x14ac:dyDescent="0.35">
      <c r="A10" s="1" t="s">
        <v>134</v>
      </c>
      <c r="B10" s="106">
        <f>COVER!B6</f>
        <v>0</v>
      </c>
    </row>
    <row r="11" spans="1:14" x14ac:dyDescent="0.35">
      <c r="A11" s="1" t="s">
        <v>135</v>
      </c>
      <c r="B11" s="106">
        <f>COVER!B8</f>
        <v>0</v>
      </c>
    </row>
    <row r="13" spans="1:14" s="113" customFormat="1" ht="79.900000000000006" customHeight="1" x14ac:dyDescent="0.35">
      <c r="A13" s="112"/>
      <c r="B13" s="112" t="s">
        <v>136</v>
      </c>
      <c r="C13" s="112" t="s">
        <v>137</v>
      </c>
      <c r="D13" s="112" t="s">
        <v>138</v>
      </c>
      <c r="E13" s="112"/>
      <c r="F13" s="112" t="s">
        <v>139</v>
      </c>
      <c r="G13" s="112" t="s">
        <v>140</v>
      </c>
      <c r="H13" s="112" t="s">
        <v>141</v>
      </c>
      <c r="I13" s="112" t="s">
        <v>142</v>
      </c>
      <c r="J13" s="112" t="s">
        <v>143</v>
      </c>
      <c r="K13" s="112"/>
      <c r="L13" s="112"/>
      <c r="M13" s="112"/>
      <c r="N13" s="112" t="s">
        <v>144</v>
      </c>
    </row>
    <row r="14" spans="1:14" s="40" customFormat="1" ht="55.9" customHeight="1" x14ac:dyDescent="0.35">
      <c r="A14" s="108"/>
      <c r="B14" s="109" t="s">
        <v>145</v>
      </c>
      <c r="C14" s="109" t="s">
        <v>146</v>
      </c>
      <c r="D14" s="109" t="s">
        <v>147</v>
      </c>
      <c r="E14" s="109"/>
      <c r="F14" s="109" t="s">
        <v>148</v>
      </c>
      <c r="G14" s="109" t="s">
        <v>58</v>
      </c>
      <c r="H14" s="109" t="s">
        <v>149</v>
      </c>
      <c r="I14" s="109" t="s">
        <v>150</v>
      </c>
      <c r="J14" s="109" t="s">
        <v>151</v>
      </c>
      <c r="K14" s="109"/>
      <c r="L14" s="109" t="s">
        <v>152</v>
      </c>
      <c r="M14" s="109" t="s">
        <v>153</v>
      </c>
      <c r="N14" s="109" t="s">
        <v>154</v>
      </c>
    </row>
    <row r="15" spans="1:14" x14ac:dyDescent="0.35">
      <c r="A15" s="1" t="str">
        <f>Service1</f>
        <v>NONE</v>
      </c>
      <c r="B15" s="107">
        <f>C15+D15</f>
        <v>0</v>
      </c>
      <c r="C15" s="106">
        <f>Budget!D23</f>
        <v>0</v>
      </c>
      <c r="D15" s="111"/>
      <c r="F15" s="107">
        <f>SUM(G15:J15)</f>
        <v>0</v>
      </c>
      <c r="G15" s="106">
        <f>Budget!D24</f>
        <v>0</v>
      </c>
      <c r="H15" s="106">
        <f>Budget!D26</f>
        <v>0</v>
      </c>
      <c r="I15" s="106">
        <f>Budget!D25</f>
        <v>0</v>
      </c>
      <c r="J15" s="106">
        <f>Budget!E27</f>
        <v>0</v>
      </c>
      <c r="L15" s="106">
        <f>Budget!E35</f>
        <v>0</v>
      </c>
      <c r="M15" s="106">
        <f>Budget!E33</f>
        <v>0</v>
      </c>
      <c r="N15" s="110" t="e">
        <f>L15/M15</f>
        <v>#DIV/0!</v>
      </c>
    </row>
    <row r="16" spans="1:14" x14ac:dyDescent="0.35">
      <c r="A16" s="1" t="str">
        <f>Service2</f>
        <v>NONE</v>
      </c>
      <c r="B16" s="107">
        <f t="shared" ref="B16:B22" si="0">C16+D16</f>
        <v>0</v>
      </c>
      <c r="C16" s="106">
        <f>Budget!E23</f>
        <v>0</v>
      </c>
      <c r="D16" s="111"/>
      <c r="F16" s="107">
        <f t="shared" ref="F16:F22" si="1">SUM(G16:J16)</f>
        <v>0</v>
      </c>
      <c r="G16" s="106">
        <f>Budget!E24</f>
        <v>0</v>
      </c>
      <c r="H16" s="106">
        <f>Budget!E26</f>
        <v>0</v>
      </c>
      <c r="I16" s="106">
        <f>Budget!E25</f>
        <v>0</v>
      </c>
      <c r="J16" s="106">
        <f>Budget!F27</f>
        <v>0</v>
      </c>
      <c r="L16" s="106">
        <f>Budget!F35</f>
        <v>0</v>
      </c>
      <c r="M16" s="106">
        <f>Budget!F33</f>
        <v>0</v>
      </c>
      <c r="N16" s="110" t="e">
        <f t="shared" ref="N16:N22" si="2">L16/M16</f>
        <v>#DIV/0!</v>
      </c>
    </row>
    <row r="17" spans="1:14" x14ac:dyDescent="0.35">
      <c r="A17" s="1" t="str">
        <f>Service3</f>
        <v>NONE</v>
      </c>
      <c r="B17" s="107">
        <f t="shared" si="0"/>
        <v>0</v>
      </c>
      <c r="C17" s="106">
        <f>Budget!F23</f>
        <v>0</v>
      </c>
      <c r="D17" s="111"/>
      <c r="F17" s="107">
        <f t="shared" si="1"/>
        <v>0</v>
      </c>
      <c r="G17" s="106">
        <f>Budget!F24</f>
        <v>0</v>
      </c>
      <c r="H17" s="106">
        <f>Budget!F26</f>
        <v>0</v>
      </c>
      <c r="I17" s="106">
        <f>Budget!F25</f>
        <v>0</v>
      </c>
      <c r="J17" s="106">
        <f>Budget!G27</f>
        <v>0</v>
      </c>
      <c r="L17" s="106">
        <f>Budget!G35</f>
        <v>0</v>
      </c>
      <c r="M17" s="106">
        <f>Budget!G33</f>
        <v>0</v>
      </c>
      <c r="N17" s="110" t="e">
        <f t="shared" si="2"/>
        <v>#DIV/0!</v>
      </c>
    </row>
    <row r="18" spans="1:14" x14ac:dyDescent="0.35">
      <c r="A18" s="1" t="str">
        <f>Service4</f>
        <v>NONE</v>
      </c>
      <c r="B18" s="107">
        <f t="shared" si="0"/>
        <v>0</v>
      </c>
      <c r="C18" s="106">
        <f>Budget!G23</f>
        <v>0</v>
      </c>
      <c r="D18" s="111"/>
      <c r="F18" s="107">
        <f t="shared" si="1"/>
        <v>0</v>
      </c>
      <c r="G18" s="106">
        <f>Budget!G24</f>
        <v>0</v>
      </c>
      <c r="H18" s="106">
        <f>Budget!G26</f>
        <v>0</v>
      </c>
      <c r="I18" s="106">
        <f>Budget!G25</f>
        <v>0</v>
      </c>
      <c r="J18" s="106">
        <f>Budget!H27</f>
        <v>0</v>
      </c>
      <c r="L18" s="106">
        <f>Budget!H35</f>
        <v>0</v>
      </c>
      <c r="M18" s="106">
        <f>Budget!H33</f>
        <v>0</v>
      </c>
      <c r="N18" s="110" t="e">
        <f t="shared" si="2"/>
        <v>#DIV/0!</v>
      </c>
    </row>
    <row r="19" spans="1:14" x14ac:dyDescent="0.35">
      <c r="A19" s="1" t="str">
        <f>Service5</f>
        <v>NONE</v>
      </c>
      <c r="B19" s="107">
        <f t="shared" si="0"/>
        <v>0</v>
      </c>
      <c r="C19" s="106">
        <f>Budget!H23</f>
        <v>0</v>
      </c>
      <c r="D19" s="111"/>
      <c r="F19" s="107">
        <f t="shared" si="1"/>
        <v>0</v>
      </c>
      <c r="G19" s="106">
        <f>Budget!H24</f>
        <v>0</v>
      </c>
      <c r="H19" s="106">
        <f>Budget!H26</f>
        <v>0</v>
      </c>
      <c r="I19" s="106">
        <f>Budget!H25</f>
        <v>0</v>
      </c>
      <c r="J19" s="106">
        <f>Budget!I27</f>
        <v>0</v>
      </c>
      <c r="L19" s="106">
        <f>Budget!I35</f>
        <v>0</v>
      </c>
      <c r="M19" s="106">
        <f>Budget!I33</f>
        <v>0</v>
      </c>
      <c r="N19" s="110" t="e">
        <f t="shared" si="2"/>
        <v>#DIV/0!</v>
      </c>
    </row>
    <row r="20" spans="1:14" x14ac:dyDescent="0.35">
      <c r="A20" s="1" t="str">
        <f>Service6</f>
        <v>NONE</v>
      </c>
      <c r="B20" s="107">
        <f t="shared" si="0"/>
        <v>0</v>
      </c>
      <c r="C20" s="106">
        <f>Budget!I23</f>
        <v>0</v>
      </c>
      <c r="D20" s="111"/>
      <c r="F20" s="107">
        <f t="shared" si="1"/>
        <v>0</v>
      </c>
      <c r="G20" s="106">
        <f>Budget!I24</f>
        <v>0</v>
      </c>
      <c r="H20" s="106">
        <f>Budget!I26</f>
        <v>0</v>
      </c>
      <c r="I20" s="106">
        <f>Budget!I25</f>
        <v>0</v>
      </c>
      <c r="J20" s="106">
        <f>Budget!J27</f>
        <v>0</v>
      </c>
      <c r="L20" s="106">
        <f>Budget!J35</f>
        <v>0</v>
      </c>
      <c r="M20" s="106">
        <f>Budget!J33</f>
        <v>0</v>
      </c>
      <c r="N20" s="110" t="e">
        <f t="shared" si="2"/>
        <v>#DIV/0!</v>
      </c>
    </row>
    <row r="21" spans="1:14" x14ac:dyDescent="0.35">
      <c r="A21" s="1" t="str">
        <f>Service7</f>
        <v>NONE</v>
      </c>
      <c r="B21" s="107">
        <f t="shared" si="0"/>
        <v>0</v>
      </c>
      <c r="C21" s="106">
        <f>Budget!J23</f>
        <v>0</v>
      </c>
      <c r="D21" s="111"/>
      <c r="F21" s="107">
        <f t="shared" si="1"/>
        <v>0</v>
      </c>
      <c r="G21" s="106">
        <f>Budget!J24</f>
        <v>0</v>
      </c>
      <c r="H21" s="106">
        <f>Budget!J26</f>
        <v>0</v>
      </c>
      <c r="I21" s="106">
        <f>Budget!J25</f>
        <v>0</v>
      </c>
      <c r="J21" s="106">
        <f>Budget!K27</f>
        <v>0</v>
      </c>
      <c r="L21" s="106">
        <f>Budget!K35</f>
        <v>0</v>
      </c>
      <c r="M21" s="106">
        <f>Budget!K33</f>
        <v>0</v>
      </c>
      <c r="N21" s="110" t="e">
        <f t="shared" si="2"/>
        <v>#DIV/0!</v>
      </c>
    </row>
    <row r="22" spans="1:14" x14ac:dyDescent="0.35">
      <c r="A22" s="1" t="str">
        <f>Service8</f>
        <v>NONE</v>
      </c>
      <c r="B22" s="107">
        <f t="shared" si="0"/>
        <v>0</v>
      </c>
      <c r="C22" s="106">
        <f>Budget!K23</f>
        <v>0</v>
      </c>
      <c r="D22" s="111"/>
      <c r="F22" s="107">
        <f t="shared" si="1"/>
        <v>0</v>
      </c>
      <c r="G22" s="106">
        <f>Budget!K24</f>
        <v>0</v>
      </c>
      <c r="H22" s="106">
        <f>Budget!K26</f>
        <v>0</v>
      </c>
      <c r="I22" s="106">
        <f>Budget!K25</f>
        <v>0</v>
      </c>
      <c r="J22" s="106">
        <f>Budget!L27</f>
        <v>0</v>
      </c>
      <c r="L22" s="106">
        <f>Budget!L35</f>
        <v>0</v>
      </c>
      <c r="M22" s="106">
        <f>Budget!L33</f>
        <v>0</v>
      </c>
      <c r="N22" s="110" t="e">
        <f t="shared" si="2"/>
        <v>#DIV/0!</v>
      </c>
    </row>
    <row r="23" spans="1:14" x14ac:dyDescent="0.35">
      <c r="A23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1255E-86D5-42E3-B7AA-493A7349DA4E}">
  <sheetPr codeName="Sheet13">
    <pageSetUpPr fitToPage="1"/>
  </sheetPr>
  <dimension ref="A1:I29"/>
  <sheetViews>
    <sheetView showGridLines="0" zoomScaleNormal="100" workbookViewId="0">
      <selection activeCell="K5" sqref="K5"/>
    </sheetView>
  </sheetViews>
  <sheetFormatPr defaultColWidth="10.69140625" defaultRowHeight="18" customHeight="1" x14ac:dyDescent="0.55000000000000004"/>
  <cols>
    <col min="1" max="1" width="16.07421875" style="116" customWidth="1"/>
    <col min="2" max="9" width="11.69140625" style="116" customWidth="1"/>
    <col min="10" max="16384" width="10.69140625" style="116"/>
  </cols>
  <sheetData>
    <row r="1" spans="1:9" ht="18.75" customHeight="1" x14ac:dyDescent="0.65">
      <c r="A1" s="240" t="s">
        <v>155</v>
      </c>
      <c r="B1" s="240"/>
      <c r="C1" s="240"/>
      <c r="D1" s="240"/>
      <c r="E1" s="240"/>
      <c r="F1" s="240"/>
      <c r="G1" s="240"/>
      <c r="H1" s="240"/>
      <c r="I1" s="240"/>
    </row>
    <row r="2" spans="1:9" ht="18" customHeight="1" x14ac:dyDescent="0.55000000000000004">
      <c r="A2" s="116" t="s">
        <v>156</v>
      </c>
      <c r="B2" s="116" t="str">
        <f>Service1</f>
        <v>NONE</v>
      </c>
      <c r="D2" s="116" t="s">
        <v>262</v>
      </c>
      <c r="E2" s="116">
        <f>Budget!D1</f>
        <v>0</v>
      </c>
      <c r="G2" s="116" t="s">
        <v>157</v>
      </c>
      <c r="I2" s="116" t="str">
        <f>CFDA1</f>
        <v>NA</v>
      </c>
    </row>
    <row r="3" spans="1:9" ht="0.75" customHeight="1" thickBot="1" x14ac:dyDescent="0.6"/>
    <row r="4" spans="1:9" ht="16.5" customHeight="1" thickBot="1" x14ac:dyDescent="0.6">
      <c r="A4" s="155" t="s">
        <v>17</v>
      </c>
      <c r="B4" s="146"/>
      <c r="C4" s="146"/>
      <c r="D4" s="146"/>
      <c r="E4" s="146"/>
      <c r="F4" s="146"/>
      <c r="G4" s="146"/>
      <c r="H4" s="146"/>
      <c r="I4" s="147"/>
    </row>
    <row r="5" spans="1:9" ht="75.75" customHeight="1" thickBot="1" x14ac:dyDescent="0.6">
      <c r="A5" s="124"/>
      <c r="B5" s="126" t="s">
        <v>18</v>
      </c>
      <c r="C5" s="125" t="s">
        <v>19</v>
      </c>
      <c r="D5" s="126" t="s">
        <v>158</v>
      </c>
      <c r="E5" s="127" t="s">
        <v>159</v>
      </c>
      <c r="F5" s="126" t="s">
        <v>160</v>
      </c>
      <c r="G5" s="128" t="s">
        <v>161</v>
      </c>
      <c r="H5" s="136" t="s">
        <v>162</v>
      </c>
      <c r="I5" s="126" t="s">
        <v>163</v>
      </c>
    </row>
    <row r="6" spans="1:9" ht="17.25" customHeight="1" x14ac:dyDescent="0.55000000000000004">
      <c r="A6" s="158" t="s">
        <v>20</v>
      </c>
      <c r="B6" s="159">
        <f>Budget!D23</f>
        <v>0</v>
      </c>
      <c r="C6" s="160"/>
      <c r="D6" s="178" t="e">
        <f>I27</f>
        <v>#DIV/0!</v>
      </c>
      <c r="E6" s="179" t="e">
        <f>1-I27</f>
        <v>#DIV/0!</v>
      </c>
      <c r="F6" s="161"/>
      <c r="G6" s="163"/>
      <c r="H6" s="172">
        <f>Persons_Served1</f>
        <v>0</v>
      </c>
      <c r="I6" s="173">
        <f>Units1</f>
        <v>0</v>
      </c>
    </row>
    <row r="7" spans="1:9" ht="17.25" customHeight="1" x14ac:dyDescent="0.55000000000000004">
      <c r="A7" s="156" t="s">
        <v>21</v>
      </c>
      <c r="B7" s="122"/>
      <c r="C7" s="151"/>
      <c r="D7" s="122"/>
      <c r="F7" s="122"/>
      <c r="G7" s="119"/>
      <c r="H7" s="174"/>
      <c r="I7" s="175"/>
    </row>
    <row r="8" spans="1:9" ht="17.25" customHeight="1" x14ac:dyDescent="0.55000000000000004">
      <c r="A8" s="164" t="s">
        <v>22</v>
      </c>
      <c r="B8" s="161"/>
      <c r="C8" s="160"/>
      <c r="D8" s="161"/>
      <c r="E8" s="162"/>
      <c r="F8" s="161"/>
      <c r="G8" s="163"/>
      <c r="H8" s="172"/>
      <c r="I8" s="173"/>
    </row>
    <row r="9" spans="1:9" ht="17.25" customHeight="1" x14ac:dyDescent="0.55000000000000004">
      <c r="A9" s="156" t="s">
        <v>23</v>
      </c>
      <c r="B9" s="122"/>
      <c r="C9" s="151"/>
      <c r="D9" s="122"/>
      <c r="F9" s="122"/>
      <c r="G9" s="119"/>
      <c r="H9" s="174"/>
      <c r="I9" s="175"/>
    </row>
    <row r="10" spans="1:9" ht="17.25" customHeight="1" x14ac:dyDescent="0.55000000000000004">
      <c r="A10" s="164" t="s">
        <v>24</v>
      </c>
      <c r="B10" s="161"/>
      <c r="C10" s="160"/>
      <c r="D10" s="161"/>
      <c r="E10" s="162"/>
      <c r="F10" s="161"/>
      <c r="G10" s="163"/>
      <c r="H10" s="172"/>
      <c r="I10" s="173"/>
    </row>
    <row r="11" spans="1:9" ht="17.25" customHeight="1" x14ac:dyDescent="0.55000000000000004">
      <c r="A11" s="122" t="s">
        <v>25</v>
      </c>
      <c r="B11" s="228">
        <f>I21</f>
        <v>0</v>
      </c>
      <c r="C11" s="151"/>
      <c r="D11" s="122"/>
      <c r="F11" s="122"/>
      <c r="G11" s="119"/>
      <c r="H11" s="174"/>
      <c r="I11" s="175"/>
    </row>
    <row r="12" spans="1:9" ht="17.25" customHeight="1" x14ac:dyDescent="0.55000000000000004">
      <c r="A12" s="164" t="s">
        <v>26</v>
      </c>
      <c r="B12" s="161"/>
      <c r="C12" s="160"/>
      <c r="D12" s="161"/>
      <c r="E12" s="162"/>
      <c r="F12" s="161"/>
      <c r="G12" s="163"/>
      <c r="H12" s="172"/>
      <c r="I12" s="173"/>
    </row>
    <row r="13" spans="1:9" ht="17.25" customHeight="1" x14ac:dyDescent="0.55000000000000004">
      <c r="A13" s="156" t="s">
        <v>27</v>
      </c>
      <c r="B13" s="122"/>
      <c r="C13" s="151"/>
      <c r="D13" s="122"/>
      <c r="F13" s="122"/>
      <c r="G13" s="119"/>
      <c r="H13" s="174"/>
      <c r="I13" s="175"/>
    </row>
    <row r="14" spans="1:9" ht="17.25" customHeight="1" x14ac:dyDescent="0.55000000000000004">
      <c r="A14" s="164" t="s">
        <v>28</v>
      </c>
      <c r="B14" s="161"/>
      <c r="C14" s="160"/>
      <c r="D14" s="161"/>
      <c r="E14" s="162"/>
      <c r="F14" s="161"/>
      <c r="G14" s="163"/>
      <c r="H14" s="172"/>
      <c r="I14" s="173"/>
    </row>
    <row r="15" spans="1:9" ht="17.25" customHeight="1" thickBot="1" x14ac:dyDescent="0.6">
      <c r="A15" s="157" t="s">
        <v>29</v>
      </c>
      <c r="B15" s="123"/>
      <c r="C15" s="152"/>
      <c r="D15" s="123"/>
      <c r="E15" s="120"/>
      <c r="F15" s="123"/>
      <c r="G15" s="121"/>
      <c r="H15" s="176"/>
      <c r="I15" s="177"/>
    </row>
    <row r="16" spans="1:9" ht="6" customHeight="1" thickBot="1" x14ac:dyDescent="0.6"/>
    <row r="17" spans="1:9" ht="17.25" customHeight="1" thickBot="1" x14ac:dyDescent="0.6">
      <c r="A17" s="241" t="s">
        <v>164</v>
      </c>
      <c r="B17" s="242"/>
      <c r="C17" s="242"/>
      <c r="D17" s="242"/>
      <c r="E17" s="242"/>
      <c r="F17" s="242"/>
      <c r="G17" s="242"/>
      <c r="H17" s="242"/>
      <c r="I17" s="243"/>
    </row>
    <row r="18" spans="1:9" ht="17.25" customHeight="1" x14ac:dyDescent="0.55000000000000004">
      <c r="A18" s="137" t="s">
        <v>46</v>
      </c>
      <c r="B18" s="138"/>
      <c r="C18" s="138"/>
      <c r="D18" s="129"/>
      <c r="E18" s="129"/>
      <c r="F18" s="117" t="s">
        <v>57</v>
      </c>
      <c r="G18" s="117"/>
      <c r="H18" s="117"/>
      <c r="I18" s="132"/>
    </row>
    <row r="19" spans="1:9" ht="17.25" customHeight="1" x14ac:dyDescent="0.55000000000000004">
      <c r="A19" s="165" t="s">
        <v>47</v>
      </c>
      <c r="B19" s="166"/>
      <c r="C19" s="166"/>
      <c r="D19" s="167">
        <f>Budget!D7+Budget!D8</f>
        <v>0</v>
      </c>
      <c r="E19" s="167"/>
      <c r="F19" s="166" t="s">
        <v>165</v>
      </c>
      <c r="G19" s="166"/>
      <c r="H19" s="166"/>
      <c r="I19" s="181">
        <f>D28</f>
        <v>0</v>
      </c>
    </row>
    <row r="20" spans="1:9" ht="17.25" customHeight="1" x14ac:dyDescent="0.55000000000000004">
      <c r="A20" s="134" t="s">
        <v>48</v>
      </c>
      <c r="B20" s="149"/>
      <c r="C20" s="149"/>
      <c r="D20" s="150">
        <f>Budget!D9</f>
        <v>0</v>
      </c>
      <c r="E20" s="150"/>
      <c r="F20" s="149" t="s">
        <v>166</v>
      </c>
      <c r="G20" s="149"/>
      <c r="H20" s="150"/>
      <c r="I20" s="130">
        <f>Budget!D27</f>
        <v>0</v>
      </c>
    </row>
    <row r="21" spans="1:9" ht="17.25" customHeight="1" x14ac:dyDescent="0.55000000000000004">
      <c r="A21" s="165" t="s">
        <v>49</v>
      </c>
      <c r="B21" s="166"/>
      <c r="C21" s="166"/>
      <c r="D21" s="167">
        <f>Budget!D10+Budget!D12</f>
        <v>0</v>
      </c>
      <c r="E21" s="167"/>
      <c r="F21" s="166" t="s">
        <v>58</v>
      </c>
      <c r="G21" s="166"/>
      <c r="H21" s="166"/>
      <c r="I21" s="168">
        <f>Budget!D24</f>
        <v>0</v>
      </c>
    </row>
    <row r="22" spans="1:9" ht="17.25" customHeight="1" x14ac:dyDescent="0.55000000000000004">
      <c r="A22" s="134" t="s">
        <v>50</v>
      </c>
      <c r="B22" s="149"/>
      <c r="C22" s="149"/>
      <c r="D22" s="150">
        <f>Budget!D13+Budget!D14</f>
        <v>0</v>
      </c>
      <c r="E22" s="150"/>
      <c r="F22" s="149" t="s">
        <v>59</v>
      </c>
      <c r="G22" s="149"/>
      <c r="H22" s="149"/>
      <c r="I22" s="130">
        <f>I19-I20-I21</f>
        <v>0</v>
      </c>
    </row>
    <row r="23" spans="1:9" ht="17.25" customHeight="1" x14ac:dyDescent="0.55000000000000004">
      <c r="A23" s="165" t="s">
        <v>51</v>
      </c>
      <c r="B23" s="166"/>
      <c r="C23" s="166"/>
      <c r="D23" s="167">
        <f>Budget!D15</f>
        <v>0</v>
      </c>
      <c r="E23" s="167"/>
      <c r="F23" s="166" t="s">
        <v>60</v>
      </c>
      <c r="G23" s="166"/>
      <c r="H23" s="166"/>
      <c r="I23" s="168">
        <f>Budget!D26</f>
        <v>0</v>
      </c>
    </row>
    <row r="24" spans="1:9" ht="17.25" customHeight="1" x14ac:dyDescent="0.55000000000000004">
      <c r="A24" s="134" t="s">
        <v>52</v>
      </c>
      <c r="B24" s="149"/>
      <c r="C24" s="149"/>
      <c r="D24" s="150">
        <f>Budget!D16</f>
        <v>0</v>
      </c>
      <c r="E24" s="150"/>
      <c r="F24" s="149" t="s">
        <v>61</v>
      </c>
      <c r="G24" s="149"/>
      <c r="H24" s="149"/>
      <c r="I24" s="130">
        <f>Budget!D25</f>
        <v>0</v>
      </c>
    </row>
    <row r="25" spans="1:9" ht="17.25" customHeight="1" x14ac:dyDescent="0.55000000000000004">
      <c r="A25" s="165" t="s">
        <v>53</v>
      </c>
      <c r="B25" s="166"/>
      <c r="C25" s="166"/>
      <c r="D25" s="180">
        <f>Budget!D17</f>
        <v>0</v>
      </c>
      <c r="E25" s="167"/>
      <c r="F25" s="169" t="s">
        <v>62</v>
      </c>
      <c r="G25" s="169"/>
      <c r="H25" s="169"/>
      <c r="I25" s="170">
        <f>I23+I24</f>
        <v>0</v>
      </c>
    </row>
    <row r="26" spans="1:9" ht="17.25" customHeight="1" x14ac:dyDescent="0.55000000000000004">
      <c r="A26" s="134" t="s">
        <v>54</v>
      </c>
      <c r="B26" s="149"/>
      <c r="C26" s="149"/>
      <c r="D26" s="150">
        <f>Budget!D18</f>
        <v>0</v>
      </c>
      <c r="E26" s="150"/>
      <c r="F26" s="153" t="s">
        <v>63</v>
      </c>
      <c r="G26" s="153"/>
      <c r="H26" s="153"/>
      <c r="I26" s="133">
        <f>I22-I25</f>
        <v>0</v>
      </c>
    </row>
    <row r="27" spans="1:9" ht="17.25" customHeight="1" x14ac:dyDescent="0.55000000000000004">
      <c r="A27" s="165" t="s">
        <v>55</v>
      </c>
      <c r="B27" s="166"/>
      <c r="C27" s="166"/>
      <c r="D27" s="167">
        <f>Budget!D11</f>
        <v>0</v>
      </c>
      <c r="E27" s="167"/>
      <c r="F27" s="166" t="s">
        <v>64</v>
      </c>
      <c r="G27" s="166"/>
      <c r="H27" s="166"/>
      <c r="I27" s="171" t="e">
        <f>I26/I22</f>
        <v>#DIV/0!</v>
      </c>
    </row>
    <row r="28" spans="1:9" ht="17.25" customHeight="1" thickBot="1" x14ac:dyDescent="0.6">
      <c r="A28" s="144" t="s">
        <v>56</v>
      </c>
      <c r="B28" s="145"/>
      <c r="C28" s="145"/>
      <c r="D28" s="131">
        <f>SUM(D19:D27)</f>
        <v>0</v>
      </c>
      <c r="E28" s="131"/>
      <c r="F28" s="131"/>
      <c r="G28" s="131"/>
      <c r="H28" s="154"/>
      <c r="I28" s="121"/>
    </row>
    <row r="29" spans="1:9" ht="18" customHeight="1" x14ac:dyDescent="0.55000000000000004">
      <c r="B29" s="118"/>
      <c r="C29" s="118"/>
      <c r="D29" s="118"/>
      <c r="E29" s="118"/>
      <c r="F29" s="118"/>
      <c r="G29" s="148"/>
      <c r="H29" s="148"/>
    </row>
  </sheetData>
  <mergeCells count="2">
    <mergeCell ref="A1:I1"/>
    <mergeCell ref="A17:I17"/>
  </mergeCells>
  <pageMargins left="0.25" right="0.25" top="0.75" bottom="0.75" header="0.3" footer="0.3"/>
  <pageSetup fitToWidth="0" orientation="landscape" r:id="rId1"/>
  <headerFooter>
    <oddHeader xml:space="preserve">&amp;C&amp;"Open Sans,Regular"&amp;11AGEGUIDE NORTHEASTERN ILLINOIS      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0F189-0ADD-437F-8EE1-2704D617FCD3}">
  <sheetPr codeName="Sheet14">
    <pageSetUpPr fitToPage="1"/>
  </sheetPr>
  <dimension ref="A1:I29"/>
  <sheetViews>
    <sheetView showGridLines="0" view="pageLayout" topLeftCell="A4" zoomScaleNormal="100" workbookViewId="0">
      <selection activeCell="I25" sqref="I25"/>
    </sheetView>
  </sheetViews>
  <sheetFormatPr defaultColWidth="10.69140625" defaultRowHeight="18" customHeight="1" x14ac:dyDescent="0.55000000000000004"/>
  <cols>
    <col min="1" max="1" width="16.07421875" style="116" customWidth="1"/>
    <col min="2" max="9" width="11.69140625" style="116" customWidth="1"/>
    <col min="10" max="16384" width="10.69140625" style="116"/>
  </cols>
  <sheetData>
    <row r="1" spans="1:9" ht="18.75" customHeight="1" x14ac:dyDescent="0.65">
      <c r="A1" s="240" t="s">
        <v>155</v>
      </c>
      <c r="B1" s="240"/>
      <c r="C1" s="240"/>
      <c r="D1" s="240"/>
      <c r="E1" s="240"/>
      <c r="F1" s="240"/>
      <c r="G1" s="240"/>
      <c r="H1" s="240"/>
      <c r="I1" s="240"/>
    </row>
    <row r="2" spans="1:9" ht="18" customHeight="1" x14ac:dyDescent="0.55000000000000004">
      <c r="A2" s="116" t="s">
        <v>156</v>
      </c>
      <c r="B2" s="116" t="str">
        <f>Service2</f>
        <v>NONE</v>
      </c>
      <c r="D2" s="116" t="s">
        <v>262</v>
      </c>
      <c r="E2" s="116">
        <f>Budget!E1</f>
        <v>0</v>
      </c>
      <c r="G2" s="116" t="s">
        <v>157</v>
      </c>
      <c r="I2" s="116" t="str">
        <f>CFDA2</f>
        <v>NA</v>
      </c>
    </row>
    <row r="3" spans="1:9" ht="0.75" customHeight="1" thickBot="1" x14ac:dyDescent="0.6"/>
    <row r="4" spans="1:9" ht="16.5" customHeight="1" thickBot="1" x14ac:dyDescent="0.6">
      <c r="A4" s="155" t="s">
        <v>17</v>
      </c>
      <c r="B4" s="146"/>
      <c r="C4" s="146"/>
      <c r="D4" s="146"/>
      <c r="E4" s="146"/>
      <c r="F4" s="146"/>
      <c r="G4" s="146"/>
      <c r="H4" s="146"/>
      <c r="I4" s="147"/>
    </row>
    <row r="5" spans="1:9" ht="75.75" customHeight="1" thickBot="1" x14ac:dyDescent="0.6">
      <c r="A5" s="124"/>
      <c r="B5" s="126" t="s">
        <v>18</v>
      </c>
      <c r="C5" s="125" t="s">
        <v>19</v>
      </c>
      <c r="D5" s="126" t="s">
        <v>158</v>
      </c>
      <c r="E5" s="127" t="s">
        <v>159</v>
      </c>
      <c r="F5" s="126" t="s">
        <v>160</v>
      </c>
      <c r="G5" s="128" t="s">
        <v>161</v>
      </c>
      <c r="H5" s="136" t="s">
        <v>162</v>
      </c>
      <c r="I5" s="126" t="s">
        <v>163</v>
      </c>
    </row>
    <row r="6" spans="1:9" ht="17.25" customHeight="1" x14ac:dyDescent="0.55000000000000004">
      <c r="A6" s="158" t="s">
        <v>20</v>
      </c>
      <c r="B6" s="159">
        <f>Budget!E23</f>
        <v>0</v>
      </c>
      <c r="C6" s="160"/>
      <c r="D6" s="178" t="e">
        <f>I27</f>
        <v>#DIV/0!</v>
      </c>
      <c r="E6" s="179" t="e">
        <f>1-I27</f>
        <v>#DIV/0!</v>
      </c>
      <c r="F6" s="161"/>
      <c r="G6" s="163"/>
      <c r="H6" s="172">
        <f>Persons_Served2</f>
        <v>0</v>
      </c>
      <c r="I6" s="173">
        <f>Units2</f>
        <v>0</v>
      </c>
    </row>
    <row r="7" spans="1:9" ht="17.25" customHeight="1" x14ac:dyDescent="0.55000000000000004">
      <c r="A7" s="156" t="s">
        <v>21</v>
      </c>
      <c r="B7" s="122"/>
      <c r="C7" s="151"/>
      <c r="D7" s="122"/>
      <c r="F7" s="122"/>
      <c r="G7" s="119"/>
      <c r="H7" s="174"/>
      <c r="I7" s="175"/>
    </row>
    <row r="8" spans="1:9" ht="17.25" customHeight="1" x14ac:dyDescent="0.55000000000000004">
      <c r="A8" s="164" t="s">
        <v>22</v>
      </c>
      <c r="B8" s="161"/>
      <c r="C8" s="160"/>
      <c r="D8" s="161"/>
      <c r="E8" s="162"/>
      <c r="F8" s="161"/>
      <c r="G8" s="163"/>
      <c r="H8" s="172"/>
      <c r="I8" s="173"/>
    </row>
    <row r="9" spans="1:9" ht="17.25" customHeight="1" x14ac:dyDescent="0.55000000000000004">
      <c r="A9" s="156" t="s">
        <v>23</v>
      </c>
      <c r="B9" s="122"/>
      <c r="C9" s="151"/>
      <c r="D9" s="122"/>
      <c r="F9" s="122"/>
      <c r="G9" s="119"/>
      <c r="H9" s="174"/>
      <c r="I9" s="175"/>
    </row>
    <row r="10" spans="1:9" ht="17.25" customHeight="1" x14ac:dyDescent="0.55000000000000004">
      <c r="A10" s="164" t="s">
        <v>24</v>
      </c>
      <c r="B10" s="161"/>
      <c r="C10" s="160"/>
      <c r="D10" s="161"/>
      <c r="E10" s="162"/>
      <c r="F10" s="161"/>
      <c r="G10" s="163"/>
      <c r="H10" s="172"/>
      <c r="I10" s="173"/>
    </row>
    <row r="11" spans="1:9" ht="17.25" customHeight="1" x14ac:dyDescent="0.55000000000000004">
      <c r="A11" s="122" t="s">
        <v>25</v>
      </c>
      <c r="B11" s="228">
        <f>I21</f>
        <v>0</v>
      </c>
      <c r="C11" s="151"/>
      <c r="D11" s="122"/>
      <c r="F11" s="122"/>
      <c r="G11" s="119"/>
      <c r="H11" s="174"/>
      <c r="I11" s="175"/>
    </row>
    <row r="12" spans="1:9" ht="17.25" customHeight="1" x14ac:dyDescent="0.55000000000000004">
      <c r="A12" s="164" t="s">
        <v>26</v>
      </c>
      <c r="B12" s="161"/>
      <c r="C12" s="160"/>
      <c r="D12" s="161"/>
      <c r="E12" s="162"/>
      <c r="F12" s="161"/>
      <c r="G12" s="163"/>
      <c r="H12" s="172"/>
      <c r="I12" s="173"/>
    </row>
    <row r="13" spans="1:9" ht="17.25" customHeight="1" x14ac:dyDescent="0.55000000000000004">
      <c r="A13" s="156" t="s">
        <v>27</v>
      </c>
      <c r="B13" s="122"/>
      <c r="C13" s="151"/>
      <c r="D13" s="122"/>
      <c r="F13" s="122"/>
      <c r="G13" s="119"/>
      <c r="H13" s="174"/>
      <c r="I13" s="175"/>
    </row>
    <row r="14" spans="1:9" ht="17.25" customHeight="1" x14ac:dyDescent="0.55000000000000004">
      <c r="A14" s="164" t="s">
        <v>28</v>
      </c>
      <c r="B14" s="161"/>
      <c r="C14" s="160"/>
      <c r="D14" s="161"/>
      <c r="E14" s="162"/>
      <c r="F14" s="161"/>
      <c r="G14" s="163"/>
      <c r="H14" s="172"/>
      <c r="I14" s="173"/>
    </row>
    <row r="15" spans="1:9" ht="17.25" customHeight="1" thickBot="1" x14ac:dyDescent="0.6">
      <c r="A15" s="157" t="s">
        <v>29</v>
      </c>
      <c r="B15" s="123"/>
      <c r="C15" s="152"/>
      <c r="D15" s="123"/>
      <c r="E15" s="120"/>
      <c r="F15" s="123"/>
      <c r="G15" s="121"/>
      <c r="H15" s="176"/>
      <c r="I15" s="177"/>
    </row>
    <row r="16" spans="1:9" ht="6" customHeight="1" thickBot="1" x14ac:dyDescent="0.6"/>
    <row r="17" spans="1:9" ht="17.25" customHeight="1" thickBot="1" x14ac:dyDescent="0.6">
      <c r="A17" s="241" t="s">
        <v>164</v>
      </c>
      <c r="B17" s="242"/>
      <c r="C17" s="242"/>
      <c r="D17" s="242"/>
      <c r="E17" s="242"/>
      <c r="F17" s="242"/>
      <c r="G17" s="242"/>
      <c r="H17" s="242"/>
      <c r="I17" s="243"/>
    </row>
    <row r="18" spans="1:9" ht="17.25" customHeight="1" x14ac:dyDescent="0.55000000000000004">
      <c r="A18" s="137" t="s">
        <v>46</v>
      </c>
      <c r="B18" s="138"/>
      <c r="C18" s="138"/>
      <c r="D18" s="129"/>
      <c r="E18" s="129"/>
      <c r="F18" s="117" t="s">
        <v>57</v>
      </c>
      <c r="G18" s="117"/>
      <c r="H18" s="117"/>
      <c r="I18" s="132"/>
    </row>
    <row r="19" spans="1:9" ht="17.25" customHeight="1" x14ac:dyDescent="0.55000000000000004">
      <c r="A19" s="165" t="s">
        <v>47</v>
      </c>
      <c r="B19" s="166"/>
      <c r="C19" s="166"/>
      <c r="D19" s="167">
        <f>Budget!E7+Budget!E8</f>
        <v>0</v>
      </c>
      <c r="E19" s="167"/>
      <c r="F19" s="166" t="s">
        <v>165</v>
      </c>
      <c r="G19" s="166"/>
      <c r="H19" s="166"/>
      <c r="I19" s="181">
        <f>D28</f>
        <v>0</v>
      </c>
    </row>
    <row r="20" spans="1:9" ht="17.25" customHeight="1" x14ac:dyDescent="0.55000000000000004">
      <c r="A20" s="134" t="s">
        <v>48</v>
      </c>
      <c r="B20" s="149"/>
      <c r="C20" s="149"/>
      <c r="D20" s="150">
        <f>Budget!E9</f>
        <v>0</v>
      </c>
      <c r="E20" s="150"/>
      <c r="F20" s="149" t="s">
        <v>166</v>
      </c>
      <c r="G20" s="149"/>
      <c r="H20" s="150"/>
      <c r="I20" s="130">
        <f>Budget!E27</f>
        <v>0</v>
      </c>
    </row>
    <row r="21" spans="1:9" ht="17.25" customHeight="1" x14ac:dyDescent="0.55000000000000004">
      <c r="A21" s="165" t="s">
        <v>49</v>
      </c>
      <c r="B21" s="166"/>
      <c r="C21" s="166"/>
      <c r="D21" s="167">
        <f>Budget!E10+Budget!E12</f>
        <v>0</v>
      </c>
      <c r="E21" s="167"/>
      <c r="F21" s="166" t="s">
        <v>58</v>
      </c>
      <c r="G21" s="166"/>
      <c r="H21" s="166"/>
      <c r="I21" s="168">
        <f>Budget!E24</f>
        <v>0</v>
      </c>
    </row>
    <row r="22" spans="1:9" ht="17.25" customHeight="1" x14ac:dyDescent="0.55000000000000004">
      <c r="A22" s="134" t="s">
        <v>50</v>
      </c>
      <c r="B22" s="149"/>
      <c r="C22" s="149"/>
      <c r="D22" s="150">
        <f>Budget!E13+Budget!E14</f>
        <v>0</v>
      </c>
      <c r="E22" s="150"/>
      <c r="F22" s="149" t="s">
        <v>59</v>
      </c>
      <c r="G22" s="149"/>
      <c r="H22" s="149"/>
      <c r="I22" s="130">
        <f>I19-I20-I21</f>
        <v>0</v>
      </c>
    </row>
    <row r="23" spans="1:9" ht="17.25" customHeight="1" x14ac:dyDescent="0.55000000000000004">
      <c r="A23" s="165" t="s">
        <v>51</v>
      </c>
      <c r="B23" s="166"/>
      <c r="C23" s="166"/>
      <c r="D23" s="167">
        <f>Budget!E15</f>
        <v>0</v>
      </c>
      <c r="E23" s="167"/>
      <c r="F23" s="166" t="s">
        <v>60</v>
      </c>
      <c r="G23" s="166"/>
      <c r="H23" s="166"/>
      <c r="I23" s="168">
        <f>Budget!E26</f>
        <v>0</v>
      </c>
    </row>
    <row r="24" spans="1:9" ht="17.25" customHeight="1" x14ac:dyDescent="0.55000000000000004">
      <c r="A24" s="134" t="s">
        <v>52</v>
      </c>
      <c r="B24" s="149"/>
      <c r="C24" s="149"/>
      <c r="D24" s="150">
        <f>Budget!E16</f>
        <v>0</v>
      </c>
      <c r="E24" s="150"/>
      <c r="F24" s="149" t="s">
        <v>61</v>
      </c>
      <c r="G24" s="149"/>
      <c r="H24" s="149"/>
      <c r="I24" s="182">
        <f>Budget!E25</f>
        <v>0</v>
      </c>
    </row>
    <row r="25" spans="1:9" ht="17.25" customHeight="1" x14ac:dyDescent="0.55000000000000004">
      <c r="A25" s="165" t="s">
        <v>53</v>
      </c>
      <c r="B25" s="166"/>
      <c r="C25" s="166"/>
      <c r="D25" s="180">
        <f>Budget!E17</f>
        <v>0</v>
      </c>
      <c r="E25" s="167"/>
      <c r="F25" s="169" t="s">
        <v>62</v>
      </c>
      <c r="G25" s="169"/>
      <c r="H25" s="169"/>
      <c r="I25" s="170">
        <f>I23+I24</f>
        <v>0</v>
      </c>
    </row>
    <row r="26" spans="1:9" ht="17.25" customHeight="1" x14ac:dyDescent="0.55000000000000004">
      <c r="A26" s="134" t="s">
        <v>54</v>
      </c>
      <c r="B26" s="149"/>
      <c r="C26" s="149"/>
      <c r="D26" s="150">
        <f>Budget!E18</f>
        <v>0</v>
      </c>
      <c r="E26" s="150"/>
      <c r="F26" s="153" t="s">
        <v>63</v>
      </c>
      <c r="G26" s="153"/>
      <c r="H26" s="153"/>
      <c r="I26" s="133">
        <f>I22-I25</f>
        <v>0</v>
      </c>
    </row>
    <row r="27" spans="1:9" ht="17.25" customHeight="1" x14ac:dyDescent="0.55000000000000004">
      <c r="A27" s="165" t="s">
        <v>55</v>
      </c>
      <c r="B27" s="166"/>
      <c r="C27" s="166"/>
      <c r="D27" s="167">
        <f>Budget!E11</f>
        <v>0</v>
      </c>
      <c r="E27" s="167"/>
      <c r="F27" s="166" t="s">
        <v>64</v>
      </c>
      <c r="G27" s="166"/>
      <c r="H27" s="166"/>
      <c r="I27" s="171" t="e">
        <f>I26/I22</f>
        <v>#DIV/0!</v>
      </c>
    </row>
    <row r="28" spans="1:9" ht="17.25" customHeight="1" thickBot="1" x14ac:dyDescent="0.6">
      <c r="A28" s="144" t="s">
        <v>56</v>
      </c>
      <c r="B28" s="145"/>
      <c r="C28" s="145"/>
      <c r="D28" s="131">
        <f>SUM(D19:D27)</f>
        <v>0</v>
      </c>
      <c r="E28" s="131"/>
      <c r="F28" s="131"/>
      <c r="G28" s="131"/>
      <c r="H28" s="154"/>
      <c r="I28" s="121"/>
    </row>
    <row r="29" spans="1:9" ht="18" customHeight="1" x14ac:dyDescent="0.55000000000000004">
      <c r="B29" s="118"/>
      <c r="C29" s="118"/>
      <c r="D29" s="118"/>
      <c r="E29" s="118"/>
      <c r="F29" s="118"/>
      <c r="G29" s="148"/>
      <c r="H29" s="148"/>
    </row>
  </sheetData>
  <mergeCells count="2">
    <mergeCell ref="A1:I1"/>
    <mergeCell ref="A17:I17"/>
  </mergeCells>
  <pageMargins left="0.25" right="0.25" top="0.75" bottom="0.75" header="0.3" footer="0.3"/>
  <pageSetup fitToWidth="0" orientation="landscape" r:id="rId1"/>
  <headerFooter>
    <oddHeader xml:space="preserve">&amp;C&amp;"Open Sans,Regular"&amp;11AGEGUIDE NORTHEASTERN ILLINOIS      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2172C-B914-4621-9549-B790ADD4A408}">
  <sheetPr codeName="Sheet15">
    <pageSetUpPr fitToPage="1"/>
  </sheetPr>
  <dimension ref="A1:I29"/>
  <sheetViews>
    <sheetView showGridLines="0" view="pageLayout" zoomScaleNormal="100" workbookViewId="0">
      <selection activeCell="B2" sqref="B2"/>
    </sheetView>
  </sheetViews>
  <sheetFormatPr defaultColWidth="10.69140625" defaultRowHeight="18" customHeight="1" x14ac:dyDescent="0.55000000000000004"/>
  <cols>
    <col min="1" max="1" width="16.07421875" style="116" customWidth="1"/>
    <col min="2" max="9" width="11.69140625" style="116" customWidth="1"/>
    <col min="10" max="16384" width="10.69140625" style="116"/>
  </cols>
  <sheetData>
    <row r="1" spans="1:9" ht="18.75" customHeight="1" x14ac:dyDescent="0.65">
      <c r="A1" s="240" t="s">
        <v>155</v>
      </c>
      <c r="B1" s="240"/>
      <c r="C1" s="240"/>
      <c r="D1" s="240"/>
      <c r="E1" s="240"/>
      <c r="F1" s="240"/>
      <c r="G1" s="240"/>
      <c r="H1" s="240"/>
      <c r="I1" s="240"/>
    </row>
    <row r="2" spans="1:9" ht="18" customHeight="1" x14ac:dyDescent="0.55000000000000004">
      <c r="A2" s="116" t="s">
        <v>156</v>
      </c>
      <c r="B2" s="116" t="str">
        <f>Service3</f>
        <v>NONE</v>
      </c>
      <c r="D2" s="116" t="s">
        <v>262</v>
      </c>
      <c r="E2" s="116">
        <f>Budget!F1</f>
        <v>0</v>
      </c>
      <c r="G2" s="116" t="s">
        <v>157</v>
      </c>
      <c r="I2" s="116" t="str">
        <f>CFDA3</f>
        <v>NA</v>
      </c>
    </row>
    <row r="3" spans="1:9" ht="0.75" customHeight="1" thickBot="1" x14ac:dyDescent="0.6"/>
    <row r="4" spans="1:9" ht="16.5" customHeight="1" thickBot="1" x14ac:dyDescent="0.6">
      <c r="A4" s="155" t="s">
        <v>17</v>
      </c>
      <c r="B4" s="146"/>
      <c r="C4" s="146"/>
      <c r="D4" s="146"/>
      <c r="E4" s="146"/>
      <c r="F4" s="146"/>
      <c r="G4" s="146"/>
      <c r="H4" s="146"/>
      <c r="I4" s="147"/>
    </row>
    <row r="5" spans="1:9" ht="75.75" customHeight="1" thickBot="1" x14ac:dyDescent="0.6">
      <c r="A5" s="124"/>
      <c r="B5" s="126" t="s">
        <v>18</v>
      </c>
      <c r="C5" s="125" t="s">
        <v>19</v>
      </c>
      <c r="D5" s="126" t="s">
        <v>158</v>
      </c>
      <c r="E5" s="127" t="s">
        <v>159</v>
      </c>
      <c r="F5" s="126" t="s">
        <v>160</v>
      </c>
      <c r="G5" s="128" t="s">
        <v>161</v>
      </c>
      <c r="H5" s="136" t="s">
        <v>162</v>
      </c>
      <c r="I5" s="126" t="s">
        <v>163</v>
      </c>
    </row>
    <row r="6" spans="1:9" ht="17.25" customHeight="1" x14ac:dyDescent="0.55000000000000004">
      <c r="A6" s="158" t="s">
        <v>20</v>
      </c>
      <c r="B6" s="159">
        <f>Budget!F23</f>
        <v>0</v>
      </c>
      <c r="C6" s="160"/>
      <c r="D6" s="178" t="e">
        <f>I27</f>
        <v>#DIV/0!</v>
      </c>
      <c r="E6" s="179" t="e">
        <f>1-I27</f>
        <v>#DIV/0!</v>
      </c>
      <c r="F6" s="161"/>
      <c r="G6" s="163"/>
      <c r="H6" s="172">
        <f>Persons_Served3</f>
        <v>0</v>
      </c>
      <c r="I6" s="173">
        <f>Units3</f>
        <v>0</v>
      </c>
    </row>
    <row r="7" spans="1:9" ht="17.25" customHeight="1" x14ac:dyDescent="0.55000000000000004">
      <c r="A7" s="156" t="s">
        <v>21</v>
      </c>
      <c r="B7" s="122"/>
      <c r="C7" s="151"/>
      <c r="D7" s="122"/>
      <c r="F7" s="122"/>
      <c r="G7" s="119"/>
      <c r="H7" s="174"/>
      <c r="I7" s="175"/>
    </row>
    <row r="8" spans="1:9" ht="17.25" customHeight="1" x14ac:dyDescent="0.55000000000000004">
      <c r="A8" s="164" t="s">
        <v>22</v>
      </c>
      <c r="B8" s="161"/>
      <c r="C8" s="160"/>
      <c r="D8" s="161"/>
      <c r="E8" s="162"/>
      <c r="F8" s="161"/>
      <c r="G8" s="163"/>
      <c r="H8" s="172"/>
      <c r="I8" s="173"/>
    </row>
    <row r="9" spans="1:9" ht="17.25" customHeight="1" x14ac:dyDescent="0.55000000000000004">
      <c r="A9" s="156" t="s">
        <v>23</v>
      </c>
      <c r="B9" s="122"/>
      <c r="C9" s="151"/>
      <c r="D9" s="122"/>
      <c r="F9" s="122"/>
      <c r="G9" s="119"/>
      <c r="H9" s="174"/>
      <c r="I9" s="175"/>
    </row>
    <row r="10" spans="1:9" ht="17.25" customHeight="1" x14ac:dyDescent="0.55000000000000004">
      <c r="A10" s="164" t="s">
        <v>24</v>
      </c>
      <c r="B10" s="161"/>
      <c r="C10" s="160"/>
      <c r="D10" s="161"/>
      <c r="E10" s="162"/>
      <c r="F10" s="161"/>
      <c r="G10" s="163"/>
      <c r="H10" s="172"/>
      <c r="I10" s="173"/>
    </row>
    <row r="11" spans="1:9" ht="17.25" customHeight="1" x14ac:dyDescent="0.55000000000000004">
      <c r="A11" s="122" t="s">
        <v>25</v>
      </c>
      <c r="B11" s="228">
        <f>I21</f>
        <v>0</v>
      </c>
      <c r="C11" s="151"/>
      <c r="D11" s="122"/>
      <c r="F11" s="122"/>
      <c r="G11" s="119"/>
      <c r="H11" s="174"/>
      <c r="I11" s="175"/>
    </row>
    <row r="12" spans="1:9" ht="17.25" customHeight="1" x14ac:dyDescent="0.55000000000000004">
      <c r="A12" s="164" t="s">
        <v>26</v>
      </c>
      <c r="B12" s="161"/>
      <c r="C12" s="160"/>
      <c r="D12" s="161"/>
      <c r="E12" s="162"/>
      <c r="F12" s="161"/>
      <c r="G12" s="163"/>
      <c r="H12" s="172"/>
      <c r="I12" s="173"/>
    </row>
    <row r="13" spans="1:9" ht="17.25" customHeight="1" x14ac:dyDescent="0.55000000000000004">
      <c r="A13" s="156" t="s">
        <v>27</v>
      </c>
      <c r="B13" s="122"/>
      <c r="C13" s="151"/>
      <c r="D13" s="122"/>
      <c r="F13" s="122"/>
      <c r="G13" s="119"/>
      <c r="H13" s="174"/>
      <c r="I13" s="175"/>
    </row>
    <row r="14" spans="1:9" ht="17.25" customHeight="1" x14ac:dyDescent="0.55000000000000004">
      <c r="A14" s="164" t="s">
        <v>28</v>
      </c>
      <c r="B14" s="161"/>
      <c r="C14" s="160"/>
      <c r="D14" s="161"/>
      <c r="E14" s="162"/>
      <c r="F14" s="161"/>
      <c r="G14" s="163"/>
      <c r="H14" s="172"/>
      <c r="I14" s="173"/>
    </row>
    <row r="15" spans="1:9" ht="17.25" customHeight="1" thickBot="1" x14ac:dyDescent="0.6">
      <c r="A15" s="157" t="s">
        <v>29</v>
      </c>
      <c r="B15" s="123"/>
      <c r="C15" s="152"/>
      <c r="D15" s="123"/>
      <c r="E15" s="120"/>
      <c r="F15" s="123"/>
      <c r="G15" s="121"/>
      <c r="H15" s="176"/>
      <c r="I15" s="177"/>
    </row>
    <row r="16" spans="1:9" ht="6" customHeight="1" thickBot="1" x14ac:dyDescent="0.6"/>
    <row r="17" spans="1:9" ht="17.25" customHeight="1" thickBot="1" x14ac:dyDescent="0.6">
      <c r="A17" s="241" t="s">
        <v>164</v>
      </c>
      <c r="B17" s="242"/>
      <c r="C17" s="242"/>
      <c r="D17" s="242"/>
      <c r="E17" s="242"/>
      <c r="F17" s="242"/>
      <c r="G17" s="242"/>
      <c r="H17" s="242"/>
      <c r="I17" s="243"/>
    </row>
    <row r="18" spans="1:9" ht="17.25" customHeight="1" x14ac:dyDescent="0.55000000000000004">
      <c r="A18" s="137" t="s">
        <v>46</v>
      </c>
      <c r="B18" s="138"/>
      <c r="C18" s="138"/>
      <c r="D18" s="129"/>
      <c r="E18" s="129"/>
      <c r="F18" s="117" t="s">
        <v>57</v>
      </c>
      <c r="G18" s="117"/>
      <c r="H18" s="117"/>
      <c r="I18" s="132"/>
    </row>
    <row r="19" spans="1:9" ht="17.25" customHeight="1" x14ac:dyDescent="0.55000000000000004">
      <c r="A19" s="165" t="s">
        <v>47</v>
      </c>
      <c r="B19" s="166"/>
      <c r="C19" s="166"/>
      <c r="D19" s="167">
        <f>Budget!F7+Budget!F8</f>
        <v>0</v>
      </c>
      <c r="E19" s="167"/>
      <c r="F19" s="166" t="s">
        <v>165</v>
      </c>
      <c r="G19" s="166"/>
      <c r="H19" s="166"/>
      <c r="I19" s="181">
        <f>D28</f>
        <v>0</v>
      </c>
    </row>
    <row r="20" spans="1:9" ht="17.25" customHeight="1" x14ac:dyDescent="0.55000000000000004">
      <c r="A20" s="134" t="s">
        <v>48</v>
      </c>
      <c r="B20" s="149"/>
      <c r="C20" s="149"/>
      <c r="D20" s="150">
        <f>Budget!F9</f>
        <v>0</v>
      </c>
      <c r="E20" s="150"/>
      <c r="F20" s="149" t="s">
        <v>166</v>
      </c>
      <c r="G20" s="149"/>
      <c r="H20" s="150"/>
      <c r="I20" s="130">
        <f>Budget!F27</f>
        <v>0</v>
      </c>
    </row>
    <row r="21" spans="1:9" ht="17.25" customHeight="1" x14ac:dyDescent="0.55000000000000004">
      <c r="A21" s="165" t="s">
        <v>49</v>
      </c>
      <c r="B21" s="166"/>
      <c r="C21" s="166"/>
      <c r="D21" s="167">
        <f>Budget!F10+Budget!F12</f>
        <v>0</v>
      </c>
      <c r="E21" s="167"/>
      <c r="F21" s="166" t="s">
        <v>58</v>
      </c>
      <c r="G21" s="166"/>
      <c r="H21" s="166"/>
      <c r="I21" s="168">
        <f>Budget!F24</f>
        <v>0</v>
      </c>
    </row>
    <row r="22" spans="1:9" ht="17.25" customHeight="1" x14ac:dyDescent="0.55000000000000004">
      <c r="A22" s="134" t="s">
        <v>50</v>
      </c>
      <c r="B22" s="149"/>
      <c r="C22" s="149"/>
      <c r="D22" s="150">
        <f>Budget!F13+Budget!F14</f>
        <v>0</v>
      </c>
      <c r="E22" s="150"/>
      <c r="F22" s="149" t="s">
        <v>59</v>
      </c>
      <c r="G22" s="149"/>
      <c r="H22" s="149"/>
      <c r="I22" s="130">
        <f>I19-I20-I21</f>
        <v>0</v>
      </c>
    </row>
    <row r="23" spans="1:9" ht="17.25" customHeight="1" x14ac:dyDescent="0.55000000000000004">
      <c r="A23" s="165" t="s">
        <v>51</v>
      </c>
      <c r="B23" s="166"/>
      <c r="C23" s="166"/>
      <c r="D23" s="167">
        <f>Budget!F15</f>
        <v>0</v>
      </c>
      <c r="E23" s="167"/>
      <c r="F23" s="166" t="s">
        <v>60</v>
      </c>
      <c r="G23" s="166"/>
      <c r="H23" s="166"/>
      <c r="I23" s="168">
        <f>Budget!F26</f>
        <v>0</v>
      </c>
    </row>
    <row r="24" spans="1:9" ht="17.25" customHeight="1" x14ac:dyDescent="0.55000000000000004">
      <c r="A24" s="134" t="s">
        <v>52</v>
      </c>
      <c r="B24" s="149"/>
      <c r="C24" s="149"/>
      <c r="D24" s="150">
        <f>Budget!F16</f>
        <v>0</v>
      </c>
      <c r="E24" s="150"/>
      <c r="F24" s="149" t="s">
        <v>61</v>
      </c>
      <c r="G24" s="149"/>
      <c r="H24" s="149"/>
      <c r="I24" s="182">
        <f>Budget!F25</f>
        <v>0</v>
      </c>
    </row>
    <row r="25" spans="1:9" ht="17.25" customHeight="1" x14ac:dyDescent="0.55000000000000004">
      <c r="A25" s="165" t="s">
        <v>53</v>
      </c>
      <c r="B25" s="166"/>
      <c r="C25" s="166"/>
      <c r="D25" s="180">
        <f>Budget!F17</f>
        <v>0</v>
      </c>
      <c r="E25" s="167"/>
      <c r="F25" s="169" t="s">
        <v>62</v>
      </c>
      <c r="G25" s="169"/>
      <c r="H25" s="169"/>
      <c r="I25" s="170">
        <f>I23+I24</f>
        <v>0</v>
      </c>
    </row>
    <row r="26" spans="1:9" ht="17.25" customHeight="1" x14ac:dyDescent="0.55000000000000004">
      <c r="A26" s="134" t="s">
        <v>54</v>
      </c>
      <c r="B26" s="149"/>
      <c r="C26" s="149"/>
      <c r="D26" s="150">
        <f>Budget!F18</f>
        <v>0</v>
      </c>
      <c r="E26" s="150"/>
      <c r="F26" s="153" t="s">
        <v>63</v>
      </c>
      <c r="G26" s="153"/>
      <c r="H26" s="153"/>
      <c r="I26" s="133">
        <f>I22-I25</f>
        <v>0</v>
      </c>
    </row>
    <row r="27" spans="1:9" ht="17.25" customHeight="1" x14ac:dyDescent="0.55000000000000004">
      <c r="A27" s="165" t="s">
        <v>55</v>
      </c>
      <c r="B27" s="166"/>
      <c r="C27" s="166"/>
      <c r="D27" s="167">
        <f>Budget!F11</f>
        <v>0</v>
      </c>
      <c r="E27" s="167"/>
      <c r="F27" s="166" t="s">
        <v>64</v>
      </c>
      <c r="G27" s="166"/>
      <c r="H27" s="166"/>
      <c r="I27" s="171" t="e">
        <f>I26/I22</f>
        <v>#DIV/0!</v>
      </c>
    </row>
    <row r="28" spans="1:9" ht="17.25" customHeight="1" thickBot="1" x14ac:dyDescent="0.6">
      <c r="A28" s="144" t="s">
        <v>56</v>
      </c>
      <c r="B28" s="145"/>
      <c r="C28" s="145"/>
      <c r="D28" s="131">
        <f>SUM(D19:D27)</f>
        <v>0</v>
      </c>
      <c r="E28" s="131"/>
      <c r="F28" s="131"/>
      <c r="G28" s="131"/>
      <c r="H28" s="154"/>
      <c r="I28" s="121"/>
    </row>
    <row r="29" spans="1:9" ht="18" customHeight="1" x14ac:dyDescent="0.55000000000000004">
      <c r="B29" s="118"/>
      <c r="C29" s="118"/>
      <c r="D29" s="118"/>
      <c r="E29" s="118"/>
      <c r="F29" s="118"/>
      <c r="G29" s="148"/>
      <c r="H29" s="148"/>
    </row>
  </sheetData>
  <mergeCells count="2">
    <mergeCell ref="A1:I1"/>
    <mergeCell ref="A17:I17"/>
  </mergeCells>
  <pageMargins left="0.25" right="0.25" top="0.75" bottom="0.75" header="0.3" footer="0.3"/>
  <pageSetup fitToWidth="0" orientation="landscape" r:id="rId1"/>
  <headerFooter>
    <oddHeader xml:space="preserve">&amp;C&amp;"Open Sans,Regular"&amp;11AGEGUIDE NORTHEASTERN ILLINOIS      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B80E0-2CDE-4576-A902-91074C4747A4}">
  <sheetPr codeName="Sheet16">
    <pageSetUpPr fitToPage="1"/>
  </sheetPr>
  <dimension ref="A1:I29"/>
  <sheetViews>
    <sheetView showGridLines="0" view="pageLayout" topLeftCell="A4" zoomScaleNormal="100" workbookViewId="0">
      <selection activeCell="I22" sqref="I22"/>
    </sheetView>
  </sheetViews>
  <sheetFormatPr defaultColWidth="10.69140625" defaultRowHeight="18" customHeight="1" x14ac:dyDescent="0.55000000000000004"/>
  <cols>
    <col min="1" max="1" width="16.07421875" style="116" customWidth="1"/>
    <col min="2" max="9" width="11.69140625" style="116" customWidth="1"/>
    <col min="10" max="16384" width="10.69140625" style="116"/>
  </cols>
  <sheetData>
    <row r="1" spans="1:9" ht="18.75" customHeight="1" x14ac:dyDescent="0.65">
      <c r="A1" s="240" t="s">
        <v>155</v>
      </c>
      <c r="B1" s="240"/>
      <c r="C1" s="240"/>
      <c r="D1" s="240"/>
      <c r="E1" s="240"/>
      <c r="F1" s="240"/>
      <c r="G1" s="240"/>
      <c r="H1" s="240"/>
      <c r="I1" s="240"/>
    </row>
    <row r="2" spans="1:9" ht="18" customHeight="1" x14ac:dyDescent="0.55000000000000004">
      <c r="A2" s="116" t="s">
        <v>156</v>
      </c>
      <c r="B2" s="116" t="str">
        <f>Service4</f>
        <v>NONE</v>
      </c>
      <c r="D2" s="116" t="s">
        <v>262</v>
      </c>
      <c r="E2" s="116">
        <f>Budget!G1</f>
        <v>0</v>
      </c>
      <c r="G2" s="116" t="s">
        <v>157</v>
      </c>
      <c r="I2" s="116" t="str">
        <f>CFDA4</f>
        <v>NA</v>
      </c>
    </row>
    <row r="3" spans="1:9" ht="0.75" customHeight="1" thickBot="1" x14ac:dyDescent="0.6"/>
    <row r="4" spans="1:9" ht="16.5" customHeight="1" thickBot="1" x14ac:dyDescent="0.6">
      <c r="A4" s="155" t="s">
        <v>17</v>
      </c>
      <c r="B4" s="146"/>
      <c r="C4" s="146"/>
      <c r="D4" s="146"/>
      <c r="E4" s="146"/>
      <c r="F4" s="146"/>
      <c r="G4" s="146"/>
      <c r="H4" s="146"/>
      <c r="I4" s="147"/>
    </row>
    <row r="5" spans="1:9" ht="75.75" customHeight="1" thickBot="1" x14ac:dyDescent="0.6">
      <c r="A5" s="124"/>
      <c r="B5" s="126" t="s">
        <v>18</v>
      </c>
      <c r="C5" s="125" t="s">
        <v>19</v>
      </c>
      <c r="D5" s="126" t="s">
        <v>158</v>
      </c>
      <c r="E5" s="127" t="s">
        <v>159</v>
      </c>
      <c r="F5" s="126" t="s">
        <v>160</v>
      </c>
      <c r="G5" s="128" t="s">
        <v>161</v>
      </c>
      <c r="H5" s="136" t="s">
        <v>162</v>
      </c>
      <c r="I5" s="126" t="s">
        <v>163</v>
      </c>
    </row>
    <row r="6" spans="1:9" ht="17.25" customHeight="1" x14ac:dyDescent="0.55000000000000004">
      <c r="A6" s="158" t="s">
        <v>20</v>
      </c>
      <c r="B6" s="159">
        <f>Budget!G23</f>
        <v>0</v>
      </c>
      <c r="C6" s="160"/>
      <c r="D6" s="178" t="e">
        <f>I27</f>
        <v>#DIV/0!</v>
      </c>
      <c r="E6" s="179" t="e">
        <f>1-I27</f>
        <v>#DIV/0!</v>
      </c>
      <c r="F6" s="161"/>
      <c r="G6" s="163"/>
      <c r="H6" s="172">
        <f>Persons_Served4</f>
        <v>0</v>
      </c>
      <c r="I6" s="173">
        <f>Units4</f>
        <v>0</v>
      </c>
    </row>
    <row r="7" spans="1:9" ht="17.25" customHeight="1" x14ac:dyDescent="0.55000000000000004">
      <c r="A7" s="156" t="s">
        <v>21</v>
      </c>
      <c r="B7" s="122"/>
      <c r="C7" s="151"/>
      <c r="D7" s="122"/>
      <c r="F7" s="122"/>
      <c r="G7" s="119"/>
      <c r="H7" s="174"/>
      <c r="I7" s="175"/>
    </row>
    <row r="8" spans="1:9" ht="17.25" customHeight="1" x14ac:dyDescent="0.55000000000000004">
      <c r="A8" s="164" t="s">
        <v>22</v>
      </c>
      <c r="B8" s="161"/>
      <c r="C8" s="160"/>
      <c r="D8" s="161"/>
      <c r="E8" s="162"/>
      <c r="F8" s="161"/>
      <c r="G8" s="163"/>
      <c r="H8" s="172"/>
      <c r="I8" s="173"/>
    </row>
    <row r="9" spans="1:9" ht="17.25" customHeight="1" x14ac:dyDescent="0.55000000000000004">
      <c r="A9" s="156" t="s">
        <v>23</v>
      </c>
      <c r="B9" s="122"/>
      <c r="C9" s="151"/>
      <c r="D9" s="122"/>
      <c r="F9" s="122"/>
      <c r="G9" s="119"/>
      <c r="H9" s="174"/>
      <c r="I9" s="175"/>
    </row>
    <row r="10" spans="1:9" ht="17.25" customHeight="1" x14ac:dyDescent="0.55000000000000004">
      <c r="A10" s="164" t="s">
        <v>24</v>
      </c>
      <c r="B10" s="161"/>
      <c r="C10" s="160"/>
      <c r="D10" s="161"/>
      <c r="E10" s="162"/>
      <c r="F10" s="161"/>
      <c r="G10" s="163"/>
      <c r="H10" s="172"/>
      <c r="I10" s="173"/>
    </row>
    <row r="11" spans="1:9" ht="17.25" customHeight="1" x14ac:dyDescent="0.55000000000000004">
      <c r="A11" s="122" t="s">
        <v>25</v>
      </c>
      <c r="B11" s="228">
        <f>I21</f>
        <v>0</v>
      </c>
      <c r="C11" s="151"/>
      <c r="D11" s="122"/>
      <c r="F11" s="122"/>
      <c r="G11" s="119"/>
      <c r="H11" s="174"/>
      <c r="I11" s="175"/>
    </row>
    <row r="12" spans="1:9" ht="17.25" customHeight="1" x14ac:dyDescent="0.55000000000000004">
      <c r="A12" s="164" t="s">
        <v>26</v>
      </c>
      <c r="B12" s="161"/>
      <c r="C12" s="160"/>
      <c r="D12" s="161"/>
      <c r="E12" s="162"/>
      <c r="F12" s="161"/>
      <c r="G12" s="163"/>
      <c r="H12" s="172"/>
      <c r="I12" s="173"/>
    </row>
    <row r="13" spans="1:9" ht="17.25" customHeight="1" x14ac:dyDescent="0.55000000000000004">
      <c r="A13" s="156" t="s">
        <v>27</v>
      </c>
      <c r="B13" s="122"/>
      <c r="C13" s="151"/>
      <c r="D13" s="122"/>
      <c r="F13" s="122"/>
      <c r="G13" s="119"/>
      <c r="H13" s="174"/>
      <c r="I13" s="175"/>
    </row>
    <row r="14" spans="1:9" ht="17.25" customHeight="1" x14ac:dyDescent="0.55000000000000004">
      <c r="A14" s="164" t="s">
        <v>28</v>
      </c>
      <c r="B14" s="161"/>
      <c r="C14" s="160"/>
      <c r="D14" s="161"/>
      <c r="E14" s="162"/>
      <c r="F14" s="161"/>
      <c r="G14" s="163"/>
      <c r="H14" s="172"/>
      <c r="I14" s="173"/>
    </row>
    <row r="15" spans="1:9" ht="17.25" customHeight="1" thickBot="1" x14ac:dyDescent="0.6">
      <c r="A15" s="157" t="s">
        <v>29</v>
      </c>
      <c r="B15" s="123"/>
      <c r="C15" s="152"/>
      <c r="D15" s="123"/>
      <c r="E15" s="120"/>
      <c r="F15" s="123"/>
      <c r="G15" s="121"/>
      <c r="H15" s="176"/>
      <c r="I15" s="177"/>
    </row>
    <row r="16" spans="1:9" ht="6" customHeight="1" thickBot="1" x14ac:dyDescent="0.6"/>
    <row r="17" spans="1:9" ht="17.25" customHeight="1" thickBot="1" x14ac:dyDescent="0.6">
      <c r="A17" s="241" t="s">
        <v>164</v>
      </c>
      <c r="B17" s="242"/>
      <c r="C17" s="242"/>
      <c r="D17" s="242"/>
      <c r="E17" s="242"/>
      <c r="F17" s="242"/>
      <c r="G17" s="242"/>
      <c r="H17" s="242"/>
      <c r="I17" s="243"/>
    </row>
    <row r="18" spans="1:9" ht="17.25" customHeight="1" x14ac:dyDescent="0.55000000000000004">
      <c r="A18" s="137" t="s">
        <v>46</v>
      </c>
      <c r="B18" s="138"/>
      <c r="C18" s="138"/>
      <c r="D18" s="129"/>
      <c r="E18" s="129"/>
      <c r="F18" s="117" t="s">
        <v>57</v>
      </c>
      <c r="G18" s="117"/>
      <c r="H18" s="117"/>
      <c r="I18" s="132"/>
    </row>
    <row r="19" spans="1:9" ht="17.25" customHeight="1" x14ac:dyDescent="0.55000000000000004">
      <c r="A19" s="165" t="s">
        <v>47</v>
      </c>
      <c r="B19" s="166"/>
      <c r="C19" s="166"/>
      <c r="D19" s="167">
        <f>Budget!G7+Budget!G8</f>
        <v>0</v>
      </c>
      <c r="E19" s="167"/>
      <c r="F19" s="166" t="s">
        <v>165</v>
      </c>
      <c r="G19" s="166"/>
      <c r="H19" s="166"/>
      <c r="I19" s="181">
        <f>D28</f>
        <v>0</v>
      </c>
    </row>
    <row r="20" spans="1:9" ht="17.25" customHeight="1" x14ac:dyDescent="0.55000000000000004">
      <c r="A20" s="134" t="s">
        <v>48</v>
      </c>
      <c r="B20" s="149"/>
      <c r="C20" s="149"/>
      <c r="D20" s="150">
        <f>Budget!G9</f>
        <v>0</v>
      </c>
      <c r="E20" s="150"/>
      <c r="F20" s="149" t="s">
        <v>166</v>
      </c>
      <c r="G20" s="149"/>
      <c r="H20" s="150"/>
      <c r="I20" s="130">
        <f>Budget!G27</f>
        <v>0</v>
      </c>
    </row>
    <row r="21" spans="1:9" ht="17.25" customHeight="1" x14ac:dyDescent="0.55000000000000004">
      <c r="A21" s="165" t="s">
        <v>49</v>
      </c>
      <c r="B21" s="166"/>
      <c r="C21" s="166"/>
      <c r="D21" s="167">
        <f>Budget!G10+Budget!G12</f>
        <v>0</v>
      </c>
      <c r="E21" s="167"/>
      <c r="F21" s="166" t="s">
        <v>58</v>
      </c>
      <c r="G21" s="166"/>
      <c r="H21" s="166"/>
      <c r="I21" s="168">
        <f>Budget!G24</f>
        <v>0</v>
      </c>
    </row>
    <row r="22" spans="1:9" ht="17.25" customHeight="1" x14ac:dyDescent="0.55000000000000004">
      <c r="A22" s="134" t="s">
        <v>50</v>
      </c>
      <c r="B22" s="149"/>
      <c r="C22" s="149"/>
      <c r="D22" s="150">
        <f>Budget!G13+Budget!G14</f>
        <v>0</v>
      </c>
      <c r="E22" s="150"/>
      <c r="F22" s="149" t="s">
        <v>59</v>
      </c>
      <c r="G22" s="149"/>
      <c r="H22" s="149"/>
      <c r="I22" s="130">
        <f>I19-I20-I21</f>
        <v>0</v>
      </c>
    </row>
    <row r="23" spans="1:9" ht="17.25" customHeight="1" x14ac:dyDescent="0.55000000000000004">
      <c r="A23" s="165" t="s">
        <v>51</v>
      </c>
      <c r="B23" s="166"/>
      <c r="C23" s="166"/>
      <c r="D23" s="167">
        <f>Budget!G15</f>
        <v>0</v>
      </c>
      <c r="E23" s="167"/>
      <c r="F23" s="166" t="s">
        <v>60</v>
      </c>
      <c r="G23" s="166"/>
      <c r="H23" s="166"/>
      <c r="I23" s="168">
        <f>Budget!G26</f>
        <v>0</v>
      </c>
    </row>
    <row r="24" spans="1:9" ht="17.25" customHeight="1" x14ac:dyDescent="0.55000000000000004">
      <c r="A24" s="134" t="s">
        <v>52</v>
      </c>
      <c r="B24" s="149"/>
      <c r="C24" s="149"/>
      <c r="D24" s="150">
        <f>Budget!G16</f>
        <v>0</v>
      </c>
      <c r="E24" s="150"/>
      <c r="F24" s="149" t="s">
        <v>61</v>
      </c>
      <c r="G24" s="149"/>
      <c r="H24" s="149"/>
      <c r="I24" s="182">
        <f>Budget!G25</f>
        <v>0</v>
      </c>
    </row>
    <row r="25" spans="1:9" ht="17.25" customHeight="1" x14ac:dyDescent="0.55000000000000004">
      <c r="A25" s="165" t="s">
        <v>53</v>
      </c>
      <c r="B25" s="166"/>
      <c r="C25" s="166"/>
      <c r="D25" s="180">
        <f>Budget!G17</f>
        <v>0</v>
      </c>
      <c r="E25" s="167"/>
      <c r="F25" s="169" t="s">
        <v>62</v>
      </c>
      <c r="G25" s="169"/>
      <c r="H25" s="169"/>
      <c r="I25" s="170">
        <f>I23+I24</f>
        <v>0</v>
      </c>
    </row>
    <row r="26" spans="1:9" ht="17.25" customHeight="1" x14ac:dyDescent="0.55000000000000004">
      <c r="A26" s="134" t="s">
        <v>54</v>
      </c>
      <c r="B26" s="149"/>
      <c r="C26" s="149"/>
      <c r="D26" s="150">
        <f>Budget!G18</f>
        <v>0</v>
      </c>
      <c r="E26" s="150"/>
      <c r="F26" s="153" t="s">
        <v>63</v>
      </c>
      <c r="G26" s="153"/>
      <c r="H26" s="153"/>
      <c r="I26" s="133">
        <f>I22-I25</f>
        <v>0</v>
      </c>
    </row>
    <row r="27" spans="1:9" ht="17.25" customHeight="1" x14ac:dyDescent="0.55000000000000004">
      <c r="A27" s="165" t="s">
        <v>55</v>
      </c>
      <c r="B27" s="166"/>
      <c r="C27" s="166"/>
      <c r="D27" s="167">
        <f>Budget!G11</f>
        <v>0</v>
      </c>
      <c r="E27" s="167"/>
      <c r="F27" s="166" t="s">
        <v>64</v>
      </c>
      <c r="G27" s="166"/>
      <c r="H27" s="166"/>
      <c r="I27" s="171" t="e">
        <f>I26/I22</f>
        <v>#DIV/0!</v>
      </c>
    </row>
    <row r="28" spans="1:9" ht="17.25" customHeight="1" thickBot="1" x14ac:dyDescent="0.6">
      <c r="A28" s="144" t="s">
        <v>56</v>
      </c>
      <c r="B28" s="145"/>
      <c r="C28" s="145"/>
      <c r="D28" s="131">
        <f>SUM(D19:D27)</f>
        <v>0</v>
      </c>
      <c r="E28" s="131"/>
      <c r="F28" s="131"/>
      <c r="G28" s="131"/>
      <c r="H28" s="154"/>
      <c r="I28" s="121"/>
    </row>
    <row r="29" spans="1:9" ht="18" customHeight="1" x14ac:dyDescent="0.55000000000000004">
      <c r="B29" s="118"/>
      <c r="C29" s="118"/>
      <c r="D29" s="118"/>
      <c r="E29" s="118"/>
      <c r="F29" s="118"/>
      <c r="G29" s="148"/>
      <c r="H29" s="148"/>
    </row>
  </sheetData>
  <mergeCells count="2">
    <mergeCell ref="A1:I1"/>
    <mergeCell ref="A17:I17"/>
  </mergeCells>
  <pageMargins left="0.25" right="0.25" top="0.75" bottom="0.75" header="0.3" footer="0.3"/>
  <pageSetup fitToWidth="0" orientation="landscape" r:id="rId1"/>
  <headerFooter>
    <oddHeader xml:space="preserve">&amp;C&amp;"Open Sans,Regular"&amp;11AGEGUIDE NORTHEASTERN ILLINOIS      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F5EAEEADB55445A024DD745897C05A" ma:contentTypeVersion="21" ma:contentTypeDescription="Create a new document." ma:contentTypeScope="" ma:versionID="90d3548553ecb8cb7a6fc295f7d4db6b">
  <xsd:schema xmlns:xsd="http://www.w3.org/2001/XMLSchema" xmlns:xs="http://www.w3.org/2001/XMLSchema" xmlns:p="http://schemas.microsoft.com/office/2006/metadata/properties" xmlns:ns1="http://schemas.microsoft.com/sharepoint/v3" xmlns:ns2="fe6ab4b2-1c4c-467e-8243-2e2b824ef9df" xmlns:ns3="34c260ee-0cb7-478e-85cb-d44470d33d61" targetNamespace="http://schemas.microsoft.com/office/2006/metadata/properties" ma:root="true" ma:fieldsID="a274aaa99d40c43f9c10384c38ba64b3" ns1:_="" ns2:_="" ns3:_="">
    <xsd:import namespace="http://schemas.microsoft.com/sharepoint/v3"/>
    <xsd:import namespace="fe6ab4b2-1c4c-467e-8243-2e2b824ef9df"/>
    <xsd:import namespace="34c260ee-0cb7-478e-85cb-d44470d33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6ab4b2-1c4c-467e-8243-2e2b824ef9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443e680a-d340-4589-b508-7f36afd53d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c260ee-0cb7-478e-85cb-d44470d33d6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30594e8c-552b-4293-a589-4e8f84145b6a}" ma:internalName="TaxCatchAll" ma:showField="CatchAllData" ma:web="34c260ee-0cb7-478e-85cb-d44470d33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D a t a M a s h u p   x m l n s = " h t t p : / / s c h e m a s . m i c r o s o f t . c o m / D a t a M a s h u p " > A A A A A B Q D A A B Q S w M E F A A C A A g A j k 3 2 V P u F T v a k A A A A 9 w A A A B I A H A B D b 2 5 m a W c v U G F j a 2 F n Z S 5 4 b W w g o h g A K K A U A A A A A A A A A A A A A A A A A A A A A A A A A A A A h Y 9 N D o I w G E S v Q r q n f y a G k F I W b i U x I R q 3 T a n Y C B + G F s v d X H g k r y B G U X c u 5 8 1 b z N y v N 5 G P b R N d T O 9 s B x l i m K L I g O 4 q C 3 W G B n + I E 5 R L s V H 6 p G o T T T K 4 d H R V h o 7 e n 1 N C Q g g 4 L H D X 1 4 R T y s i + W J f 6 a F q F P r L 9 L 8 c W n F e g D Z J i 9 x o j O W Z 0 i R l L O K a C z F Q U F r 4 G n w Y / 2 x 8 o V k P j h 9 5 I A / G 2 F G S O g r x P y A d Q S w M E F A A C A A g A j k 3 2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5 N 9 l Q o i k e 4 D g A A A B E A A A A T A B w A R m 9 y b X V s Y X M v U 2 V j d G l v b j E u b S C i G A A o o B Q A A A A A A A A A A A A A A A A A A A A A A A A A A A A r T k 0 u y c z P U w i G 0 I b W A F B L A Q I t A B Q A A g A I A I 5 N 9 l T 7 h U 7 2 p A A A A P c A A A A S A A A A A A A A A A A A A A A A A A A A A A B D b 2 5 m a W c v U G F j a 2 F n Z S 5 4 b W x Q S w E C L Q A U A A I A C A C O T f Z U D 8 r p q 6 Q A A A D p A A A A E w A A A A A A A A A A A A A A A A D w A A A A W 0 N v b n R l b n R f V H l w Z X N d L n h t b F B L A Q I t A B Q A A g A I A I 5 N 9 l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G C a L m A H u E Q 5 6 n 5 k q 6 t 9 h f A A A A A A I A A A A A A B B m A A A A A Q A A I A A A A F R N U 9 6 m Y a m b 2 + 7 F t A Z X + h n 3 V F i O V W s C L o 4 V L M 5 w Z K + J A A A A A A 6 A A A A A A g A A I A A A A A P E 0 O q I s 7 z G p C T 5 Y H G 6 x k z f M 3 X T / L L N R s J 8 d t / T L m X C U A A A A P 9 v h q k I x 3 1 G T b Q x z I o w I g y E 1 M g S D V x M 7 n Y l L x + G F 9 5 K P X 6 P 1 N Z j l O + T o B u W V z / E 8 U e Q P s 2 j 8 r 8 2 i 1 U S H e j F j C 9 y 1 L D K U 1 G 5 y j j K C 1 X 2 7 B Y d Q A A A A G b K l z L q V K 4 p y I g G p h E v R 0 l 4 d 9 X b F d 8 6 n 7 N H m U C f O O A a x E S m 0 S c l R l C w J n C 0 n M + X x 4 K X u E w V Y O P V a x 1 2 0 D N y i D Q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fe6ab4b2-1c4c-467e-8243-2e2b824ef9df">
      <Terms xmlns="http://schemas.microsoft.com/office/infopath/2007/PartnerControls"/>
    </lcf76f155ced4ddcb4097134ff3c332f>
    <TaxCatchAll xmlns="34c260ee-0cb7-478e-85cb-d44470d33d61" xsi:nil="true"/>
  </documentManagement>
</p:properties>
</file>

<file path=customXml/itemProps1.xml><?xml version="1.0" encoding="utf-8"?>
<ds:datastoreItem xmlns:ds="http://schemas.openxmlformats.org/officeDocument/2006/customXml" ds:itemID="{1C880BAE-F058-4D89-9F38-5869D57CAF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e6ab4b2-1c4c-467e-8243-2e2b824ef9df"/>
    <ds:schemaRef ds:uri="34c260ee-0cb7-478e-85cb-d44470d33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FD86C7-AF43-42B4-B6CE-823CC41DC15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DC0E39-800F-4986-A13F-3C5E51071CFF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0F358D89-CC68-4D13-A4D6-11FE4E1A6BB0}">
  <ds:schemaRefs>
    <ds:schemaRef ds:uri="http://schemas.openxmlformats.org/package/2006/metadata/core-properties"/>
    <ds:schemaRef ds:uri="http://purl.org/dc/terms/"/>
    <ds:schemaRef ds:uri="http://schemas.microsoft.com/sharepoint/v3"/>
    <ds:schemaRef ds:uri="http://www.w3.org/XML/1998/namespace"/>
    <ds:schemaRef ds:uri="http://purl.org/dc/elements/1.1/"/>
    <ds:schemaRef ds:uri="34c260ee-0cb7-478e-85cb-d44470d33d61"/>
    <ds:schemaRef ds:uri="http://schemas.microsoft.com/office/infopath/2007/PartnerControls"/>
    <ds:schemaRef ds:uri="http://schemas.microsoft.com/office/2006/documentManagement/types"/>
    <ds:schemaRef ds:uri="fe6ab4b2-1c4c-467e-8243-2e2b824ef9df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97</vt:i4>
      </vt:variant>
    </vt:vector>
  </HeadingPairs>
  <TitlesOfParts>
    <vt:vector size="126" baseType="lpstr">
      <vt:lpstr>Budget trans</vt:lpstr>
      <vt:lpstr>Signature Page</vt:lpstr>
      <vt:lpstr>Services</vt:lpstr>
      <vt:lpstr>Budget Cover</vt:lpstr>
      <vt:lpstr>Summaries</vt:lpstr>
      <vt:lpstr>NGA 1</vt:lpstr>
      <vt:lpstr>NGA 2</vt:lpstr>
      <vt:lpstr>NGA 3</vt:lpstr>
      <vt:lpstr>NGA 4</vt:lpstr>
      <vt:lpstr>NGA 5</vt:lpstr>
      <vt:lpstr>NGA 6</vt:lpstr>
      <vt:lpstr>NGA 7</vt:lpstr>
      <vt:lpstr>NGA 8</vt:lpstr>
      <vt:lpstr>COVER</vt:lpstr>
      <vt:lpstr>Budget</vt:lpstr>
      <vt:lpstr>Personnel</vt:lpstr>
      <vt:lpstr>Fringes</vt:lpstr>
      <vt:lpstr>Travel</vt:lpstr>
      <vt:lpstr>Equipment</vt:lpstr>
      <vt:lpstr>Food Costs</vt:lpstr>
      <vt:lpstr>Supplies</vt:lpstr>
      <vt:lpstr>Contractual Services</vt:lpstr>
      <vt:lpstr>Consultant</vt:lpstr>
      <vt:lpstr>Occupancy</vt:lpstr>
      <vt:lpstr>Telecommunication</vt:lpstr>
      <vt:lpstr>Training &amp; Education</vt:lpstr>
      <vt:lpstr>Miscellaneous</vt:lpstr>
      <vt:lpstr>Local Cash</vt:lpstr>
      <vt:lpstr>Percent of Budget</vt:lpstr>
      <vt:lpstr>BudgetStarts</vt:lpstr>
      <vt:lpstr>CFDA1</vt:lpstr>
      <vt:lpstr>CFDA2</vt:lpstr>
      <vt:lpstr>CFDA3</vt:lpstr>
      <vt:lpstr>CFDA4</vt:lpstr>
      <vt:lpstr>CFDA5</vt:lpstr>
      <vt:lpstr>CFDA6</vt:lpstr>
      <vt:lpstr>CFDA7</vt:lpstr>
      <vt:lpstr>CFDA8</vt:lpstr>
      <vt:lpstr>Expenses_End</vt:lpstr>
      <vt:lpstr>Expenses_Start</vt:lpstr>
      <vt:lpstr>Funding_Difference</vt:lpstr>
      <vt:lpstr>Funding_Difference1</vt:lpstr>
      <vt:lpstr>Funding_Difference2</vt:lpstr>
      <vt:lpstr>Funding_Difference3</vt:lpstr>
      <vt:lpstr>Funding_Difference4</vt:lpstr>
      <vt:lpstr>Funding_Difference5</vt:lpstr>
      <vt:lpstr>Funding_Difference6</vt:lpstr>
      <vt:lpstr>Funding_Difference7</vt:lpstr>
      <vt:lpstr>Funding_Difference8</vt:lpstr>
      <vt:lpstr>Funds_End</vt:lpstr>
      <vt:lpstr>Funds_Start</vt:lpstr>
      <vt:lpstr>Match1</vt:lpstr>
      <vt:lpstr>Match2</vt:lpstr>
      <vt:lpstr>Match3</vt:lpstr>
      <vt:lpstr>Match4</vt:lpstr>
      <vt:lpstr>Match5</vt:lpstr>
      <vt:lpstr>Match6</vt:lpstr>
      <vt:lpstr>Match7</vt:lpstr>
      <vt:lpstr>Match8</vt:lpstr>
      <vt:lpstr>Persons_Served1</vt:lpstr>
      <vt:lpstr>Persons_Served2</vt:lpstr>
      <vt:lpstr>Persons_Served3</vt:lpstr>
      <vt:lpstr>Persons_Served4</vt:lpstr>
      <vt:lpstr>Persons_Served5</vt:lpstr>
      <vt:lpstr>Persons_Served6</vt:lpstr>
      <vt:lpstr>Persons_Served7</vt:lpstr>
      <vt:lpstr>Persons_Served8</vt:lpstr>
      <vt:lpstr>'Signature Page'!Print_Area</vt:lpstr>
      <vt:lpstr>Rate1</vt:lpstr>
      <vt:lpstr>Rate2</vt:lpstr>
      <vt:lpstr>Rate3</vt:lpstr>
      <vt:lpstr>Rate4</vt:lpstr>
      <vt:lpstr>Rate5</vt:lpstr>
      <vt:lpstr>Rate6</vt:lpstr>
      <vt:lpstr>Rate7</vt:lpstr>
      <vt:lpstr>Rate8</vt:lpstr>
      <vt:lpstr>Service1</vt:lpstr>
      <vt:lpstr>Service2</vt:lpstr>
      <vt:lpstr>Service3</vt:lpstr>
      <vt:lpstr>Service4</vt:lpstr>
      <vt:lpstr>Service5</vt:lpstr>
      <vt:lpstr>Service6</vt:lpstr>
      <vt:lpstr>Service7</vt:lpstr>
      <vt:lpstr>Service8</vt:lpstr>
      <vt:lpstr>Share1</vt:lpstr>
      <vt:lpstr>Share2</vt:lpstr>
      <vt:lpstr>Share3</vt:lpstr>
      <vt:lpstr>Share4</vt:lpstr>
      <vt:lpstr>Share5</vt:lpstr>
      <vt:lpstr>Share6</vt:lpstr>
      <vt:lpstr>Share7</vt:lpstr>
      <vt:lpstr>Share8</vt:lpstr>
      <vt:lpstr>Total_Expenditures</vt:lpstr>
      <vt:lpstr>Total_Expenditures1</vt:lpstr>
      <vt:lpstr>Total_Expenditures2</vt:lpstr>
      <vt:lpstr>Total_Expenditures3</vt:lpstr>
      <vt:lpstr>Total_Expenditures4</vt:lpstr>
      <vt:lpstr>Total_Expenditures5</vt:lpstr>
      <vt:lpstr>Total_Expenditures6</vt:lpstr>
      <vt:lpstr>Total_Expenditures7</vt:lpstr>
      <vt:lpstr>Total_Expenditures8</vt:lpstr>
      <vt:lpstr>Total_Funding</vt:lpstr>
      <vt:lpstr>Total_Funding1</vt:lpstr>
      <vt:lpstr>Total_Funding2</vt:lpstr>
      <vt:lpstr>Total_Funding3</vt:lpstr>
      <vt:lpstr>Total_Funding4</vt:lpstr>
      <vt:lpstr>Total_Funding5</vt:lpstr>
      <vt:lpstr>Total_Funding6</vt:lpstr>
      <vt:lpstr>Total_Funding7</vt:lpstr>
      <vt:lpstr>Total_Funding8</vt:lpstr>
      <vt:lpstr>Unit_Cost1</vt:lpstr>
      <vt:lpstr>Unit_Cost2</vt:lpstr>
      <vt:lpstr>Unit_Cost3</vt:lpstr>
      <vt:lpstr>Unit_Cost4</vt:lpstr>
      <vt:lpstr>Unit_Cost5</vt:lpstr>
      <vt:lpstr>Unit_Cost6</vt:lpstr>
      <vt:lpstr>Unit_Cost7</vt:lpstr>
      <vt:lpstr>Unit_Cost8</vt:lpstr>
      <vt:lpstr>Units1</vt:lpstr>
      <vt:lpstr>Units2</vt:lpstr>
      <vt:lpstr>Units3</vt:lpstr>
      <vt:lpstr>Units4</vt:lpstr>
      <vt:lpstr>Units5</vt:lpstr>
      <vt:lpstr>Units6</vt:lpstr>
      <vt:lpstr>Units7</vt:lpstr>
      <vt:lpstr>Units8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Kendall John</dc:creator>
  <cp:keywords/>
  <dc:description/>
  <cp:lastModifiedBy>Desiree Horton</cp:lastModifiedBy>
  <cp:revision/>
  <cp:lastPrinted>2026-06-02T19:59:55Z</cp:lastPrinted>
  <dcterms:created xsi:type="dcterms:W3CDTF">2020-05-12T17:47:43Z</dcterms:created>
  <dcterms:modified xsi:type="dcterms:W3CDTF">2026-06-03T14:51:23Z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0x010100CAF5EAEEADB55445A024DD745897C05A</vt:lpwstr>
  </property>
  <property fmtid="{D5CDD505-2E9C-101B-9397-08002B2CF9AE}" pid="3" name="MediaServiceImageTags">
    <vt:lpwstr/>
  </property>
</Properties>
</file>